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osmalen\Desktop\"/>
    </mc:Choice>
  </mc:AlternateContent>
  <xr:revisionPtr revIDLastSave="0" documentId="13_ncr:1_{BD20E17A-EEB8-4789-AA94-90369414149D}" xr6:coauthVersionLast="44" xr6:coauthVersionMax="45" xr10:uidLastSave="{00000000-0000-0000-0000-000000000000}"/>
  <bookViews>
    <workbookView xWindow="-120" yWindow="-120" windowWidth="19440" windowHeight="10440" firstSheet="2" activeTab="5" xr2:uid="{00000000-000D-0000-FFFF-FFFF00000000}"/>
  </bookViews>
  <sheets>
    <sheet name="Voorblad" sheetId="5" r:id="rId1"/>
    <sheet name="Uitdraai administratie 2019" sheetId="1" r:id="rId2"/>
    <sheet name="Uitdraai administratie 2020" sheetId="6" r:id="rId3"/>
    <sheet name="ontvangsten" sheetId="9" r:id="rId4"/>
    <sheet name="CB IST" sheetId="4" r:id="rId5"/>
    <sheet name="Overzicht." sheetId="3" r:id="rId6"/>
    <sheet name="Maart-April" sheetId="8" state="hidden" r:id="rId7"/>
    <sheet name="CB SOLL" sheetId="2" state="hidden" r:id="rId8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" i="1" l="1"/>
  <c r="S4" i="1"/>
  <c r="S17" i="1" l="1"/>
  <c r="S10" i="1"/>
  <c r="S9" i="1"/>
  <c r="H1" i="8"/>
  <c r="D1" i="8"/>
  <c r="J4" i="8"/>
  <c r="I4" i="8"/>
  <c r="H4" i="8"/>
  <c r="B4" i="8"/>
  <c r="A1" i="8"/>
  <c r="B12" i="3"/>
  <c r="Q4" i="1"/>
  <c r="O4" i="1"/>
  <c r="B22" i="2"/>
  <c r="B23" i="2"/>
  <c r="B24" i="2"/>
  <c r="B25" i="2"/>
  <c r="B26" i="2"/>
  <c r="B27" i="2"/>
  <c r="B28" i="2"/>
  <c r="H28" i="2"/>
  <c r="B29" i="2"/>
  <c r="B30" i="2"/>
  <c r="B31" i="2"/>
  <c r="B32" i="2"/>
  <c r="B33" i="2"/>
  <c r="B34" i="2"/>
  <c r="B35" i="2"/>
  <c r="B36" i="2"/>
  <c r="B37" i="2"/>
  <c r="B38" i="2"/>
  <c r="B39" i="2"/>
  <c r="B40" i="2"/>
  <c r="G40" i="2"/>
  <c r="B41" i="2"/>
  <c r="B42" i="2"/>
  <c r="B43" i="2"/>
  <c r="B44" i="2"/>
  <c r="B45" i="2"/>
  <c r="H45" i="2"/>
  <c r="B46" i="2"/>
  <c r="C46" i="2"/>
  <c r="B47" i="2"/>
  <c r="B48" i="2"/>
  <c r="H48" i="2"/>
  <c r="B49" i="2"/>
  <c r="B50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H16" i="2"/>
  <c r="B17" i="2"/>
  <c r="B18" i="2"/>
  <c r="B19" i="2"/>
  <c r="B20" i="2"/>
  <c r="B21" i="2"/>
  <c r="B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3" i="2"/>
  <c r="Q34" i="2"/>
  <c r="B18" i="3"/>
  <c r="B10" i="8"/>
  <c r="B49" i="3"/>
  <c r="B41" i="8"/>
  <c r="B33" i="3"/>
  <c r="B25" i="8"/>
  <c r="B32" i="3"/>
  <c r="B24" i="8"/>
  <c r="B25" i="3"/>
  <c r="B17" i="8"/>
  <c r="B17" i="3"/>
  <c r="B9" i="8"/>
  <c r="H38" i="2"/>
  <c r="B40" i="8"/>
  <c r="B31" i="3"/>
  <c r="B23" i="8"/>
  <c r="B23" i="3"/>
  <c r="B15" i="8"/>
  <c r="B15" i="3"/>
  <c r="B7" i="8"/>
  <c r="C44" i="2"/>
  <c r="B46" i="8"/>
  <c r="C36" i="2"/>
  <c r="B38" i="8"/>
  <c r="B38" i="3"/>
  <c r="B30" i="8"/>
  <c r="G28" i="2"/>
  <c r="B30" i="3"/>
  <c r="B22" i="8"/>
  <c r="B22" i="3"/>
  <c r="B14" i="8"/>
  <c r="B14" i="3"/>
  <c r="B6" i="8"/>
  <c r="B53" i="3"/>
  <c r="B45" i="8"/>
  <c r="B45" i="3"/>
  <c r="B37" i="8"/>
  <c r="B37" i="3"/>
  <c r="B29" i="8"/>
  <c r="C22" i="2"/>
  <c r="B29" i="3"/>
  <c r="B21" i="8"/>
  <c r="B21" i="3"/>
  <c r="B13" i="8"/>
  <c r="B60" i="3"/>
  <c r="B52" i="8"/>
  <c r="B52" i="3"/>
  <c r="B44" i="8"/>
  <c r="B44" i="3"/>
  <c r="B36" i="8"/>
  <c r="B36" i="3"/>
  <c r="B28" i="8"/>
  <c r="B26" i="3"/>
  <c r="B18" i="8"/>
  <c r="B57" i="3"/>
  <c r="B49" i="8"/>
  <c r="B41" i="3"/>
  <c r="B33" i="8"/>
  <c r="F31" i="2"/>
  <c r="H46" i="2"/>
  <c r="B48" i="8"/>
  <c r="H30" i="2"/>
  <c r="B32" i="8"/>
  <c r="E31" i="2"/>
  <c r="O31" i="2" s="1"/>
  <c r="G3" i="2"/>
  <c r="B5" i="8"/>
  <c r="B24" i="3"/>
  <c r="B16" i="8"/>
  <c r="B16" i="3"/>
  <c r="B8" i="8"/>
  <c r="E45" i="2"/>
  <c r="B47" i="8"/>
  <c r="E37" i="2"/>
  <c r="B39" i="8"/>
  <c r="B39" i="3"/>
  <c r="B31" i="8"/>
  <c r="Q47" i="2"/>
  <c r="S47" i="2" s="1"/>
  <c r="V47" i="2"/>
  <c r="B28" i="3"/>
  <c r="B20" i="8"/>
  <c r="B20" i="3"/>
  <c r="B12" i="8"/>
  <c r="B59" i="3"/>
  <c r="B51" i="8"/>
  <c r="B51" i="3"/>
  <c r="B43" i="8"/>
  <c r="B43" i="3"/>
  <c r="B35" i="8"/>
  <c r="B35" i="3"/>
  <c r="B27" i="8"/>
  <c r="H37" i="2"/>
  <c r="G8" i="2"/>
  <c r="Q39" i="2"/>
  <c r="U39" i="2"/>
  <c r="B27" i="3"/>
  <c r="B19" i="8"/>
  <c r="B19" i="3"/>
  <c r="B11" i="8"/>
  <c r="B58" i="3"/>
  <c r="B50" i="8"/>
  <c r="B50" i="3"/>
  <c r="B42" i="8"/>
  <c r="B42" i="3"/>
  <c r="B34" i="8"/>
  <c r="B34" i="3"/>
  <c r="B26" i="8"/>
  <c r="G37" i="2"/>
  <c r="Q35" i="2"/>
  <c r="U35" i="2"/>
  <c r="H3" i="2"/>
  <c r="D46" i="2"/>
  <c r="H40" i="2"/>
  <c r="O40" i="2" s="1"/>
  <c r="C38" i="2"/>
  <c r="G32" i="2"/>
  <c r="G29" i="2"/>
  <c r="D22" i="2"/>
  <c r="H8" i="2"/>
  <c r="F40" i="2"/>
  <c r="F7" i="2"/>
  <c r="F48" i="2"/>
  <c r="G45" i="2"/>
  <c r="F39" i="2"/>
  <c r="H36" i="2"/>
  <c r="D31" i="2"/>
  <c r="F28" i="2"/>
  <c r="G16" i="2"/>
  <c r="E7" i="2"/>
  <c r="Q33" i="2"/>
  <c r="T33" i="2" s="1"/>
  <c r="AA33" i="2" s="1"/>
  <c r="G48" i="2"/>
  <c r="Q49" i="2"/>
  <c r="V49" i="2"/>
  <c r="F47" i="2"/>
  <c r="H44" i="2"/>
  <c r="E39" i="2"/>
  <c r="G36" i="2"/>
  <c r="C31" i="2"/>
  <c r="E28" i="2"/>
  <c r="F15" i="2"/>
  <c r="D6" i="2"/>
  <c r="Q48" i="2"/>
  <c r="V48" i="2" s="1"/>
  <c r="T48" i="2"/>
  <c r="E3" i="2"/>
  <c r="E47" i="2"/>
  <c r="G44" i="2"/>
  <c r="D39" i="2"/>
  <c r="F36" i="2"/>
  <c r="D30" i="2"/>
  <c r="H24" i="2"/>
  <c r="E15" i="2"/>
  <c r="C6" i="2"/>
  <c r="F3" i="2"/>
  <c r="O3" i="2"/>
  <c r="D47" i="2"/>
  <c r="F44" i="2"/>
  <c r="E44" i="2"/>
  <c r="C39" i="2"/>
  <c r="E36" i="2"/>
  <c r="C30" i="2"/>
  <c r="F23" i="2"/>
  <c r="O23" i="2" s="1"/>
  <c r="D14" i="2"/>
  <c r="C47" i="2"/>
  <c r="D38" i="2"/>
  <c r="H32" i="2"/>
  <c r="H29" i="2"/>
  <c r="E23" i="2"/>
  <c r="C14" i="2"/>
  <c r="D50" i="2"/>
  <c r="F43" i="2"/>
  <c r="D42" i="2"/>
  <c r="F35" i="2"/>
  <c r="D34" i="2"/>
  <c r="F27" i="2"/>
  <c r="O27" i="2" s="1"/>
  <c r="D26" i="2"/>
  <c r="H20" i="2"/>
  <c r="F19" i="2"/>
  <c r="O19" i="2" s="1"/>
  <c r="D18" i="2"/>
  <c r="H12" i="2"/>
  <c r="F11" i="2"/>
  <c r="D10" i="2"/>
  <c r="H4" i="2"/>
  <c r="E43" i="2"/>
  <c r="C42" i="2"/>
  <c r="E35" i="2"/>
  <c r="O35" i="2" s="1"/>
  <c r="C34" i="2"/>
  <c r="E27" i="2"/>
  <c r="C26" i="2"/>
  <c r="G24" i="2"/>
  <c r="G20" i="2"/>
  <c r="E19" i="2"/>
  <c r="C18" i="2"/>
  <c r="G12" i="2"/>
  <c r="E11" i="2"/>
  <c r="C10" i="2"/>
  <c r="G4" i="2"/>
  <c r="D43" i="2"/>
  <c r="H41" i="2"/>
  <c r="D35" i="2"/>
  <c r="H33" i="2"/>
  <c r="F32" i="2"/>
  <c r="D27" i="2"/>
  <c r="H25" i="2"/>
  <c r="F24" i="2"/>
  <c r="D23" i="2"/>
  <c r="H21" i="2"/>
  <c r="F20" i="2"/>
  <c r="D19" i="2"/>
  <c r="H17" i="2"/>
  <c r="O17" i="2" s="1"/>
  <c r="F16" i="2"/>
  <c r="D15" i="2"/>
  <c r="H13" i="2"/>
  <c r="F12" i="2"/>
  <c r="D11" i="2"/>
  <c r="H9" i="2"/>
  <c r="F8" i="2"/>
  <c r="D7" i="2"/>
  <c r="H5" i="2"/>
  <c r="F4" i="2"/>
  <c r="C50" i="2"/>
  <c r="Q43" i="2"/>
  <c r="U43" i="2" s="1"/>
  <c r="V43" i="2"/>
  <c r="T53" i="3" s="1"/>
  <c r="U53" i="3" s="1"/>
  <c r="E48" i="2"/>
  <c r="O48" i="2" s="1"/>
  <c r="C43" i="2"/>
  <c r="G33" i="2"/>
  <c r="C27" i="2"/>
  <c r="G25" i="2"/>
  <c r="E24" i="2"/>
  <c r="C23" i="2"/>
  <c r="G21" i="2"/>
  <c r="E20" i="2"/>
  <c r="C19" i="2"/>
  <c r="G17" i="2"/>
  <c r="E16" i="2"/>
  <c r="C15" i="2"/>
  <c r="G13" i="2"/>
  <c r="E12" i="2"/>
  <c r="C11" i="2"/>
  <c r="G9" i="2"/>
  <c r="E8" i="2"/>
  <c r="O8" i="2" s="1"/>
  <c r="C7" i="2"/>
  <c r="G5" i="2"/>
  <c r="E4" i="2"/>
  <c r="Q42" i="2"/>
  <c r="T42" i="2" s="1"/>
  <c r="V42" i="2"/>
  <c r="H50" i="2"/>
  <c r="F49" i="2"/>
  <c r="D48" i="2"/>
  <c r="F45" i="2"/>
  <c r="D44" i="2"/>
  <c r="H42" i="2"/>
  <c r="F41" i="2"/>
  <c r="D40" i="2"/>
  <c r="F37" i="2"/>
  <c r="O37" i="2" s="1"/>
  <c r="D36" i="2"/>
  <c r="H34" i="2"/>
  <c r="O34" i="2" s="1"/>
  <c r="F33" i="2"/>
  <c r="D32" i="2"/>
  <c r="F29" i="2"/>
  <c r="D28" i="2"/>
  <c r="H26" i="2"/>
  <c r="F25" i="2"/>
  <c r="O25" i="2" s="1"/>
  <c r="D24" i="2"/>
  <c r="H22" i="2"/>
  <c r="O22" i="2" s="1"/>
  <c r="F21" i="2"/>
  <c r="D20" i="2"/>
  <c r="H18" i="2"/>
  <c r="F17" i="2"/>
  <c r="D16" i="2"/>
  <c r="H14" i="2"/>
  <c r="F13" i="2"/>
  <c r="D12" i="2"/>
  <c r="H10" i="2"/>
  <c r="F9" i="2"/>
  <c r="D8" i="2"/>
  <c r="H6" i="2"/>
  <c r="F5" i="2"/>
  <c r="D4" i="2"/>
  <c r="Q46" i="2"/>
  <c r="T46" i="2" s="1"/>
  <c r="B56" i="3"/>
  <c r="Q38" i="2"/>
  <c r="U38" i="2"/>
  <c r="B48" i="3"/>
  <c r="B40" i="3"/>
  <c r="G50" i="2"/>
  <c r="E49" i="2"/>
  <c r="O49" i="2" s="1"/>
  <c r="C48" i="2"/>
  <c r="G46" i="2"/>
  <c r="O46" i="2" s="1"/>
  <c r="G42" i="2"/>
  <c r="E41" i="2"/>
  <c r="C40" i="2"/>
  <c r="G38" i="2"/>
  <c r="G34" i="2"/>
  <c r="E33" i="2"/>
  <c r="C32" i="2"/>
  <c r="G30" i="2"/>
  <c r="E29" i="2"/>
  <c r="C28" i="2"/>
  <c r="G26" i="2"/>
  <c r="E25" i="2"/>
  <c r="C24" i="2"/>
  <c r="G22" i="2"/>
  <c r="E21" i="2"/>
  <c r="C20" i="2"/>
  <c r="G18" i="2"/>
  <c r="E17" i="2"/>
  <c r="C16" i="2"/>
  <c r="G14" i="2"/>
  <c r="E13" i="2"/>
  <c r="C12" i="2"/>
  <c r="G10" i="2"/>
  <c r="E9" i="2"/>
  <c r="O9" i="2" s="1"/>
  <c r="C8" i="2"/>
  <c r="G6" i="2"/>
  <c r="E5" i="2"/>
  <c r="C4" i="2"/>
  <c r="G49" i="2"/>
  <c r="H49" i="2"/>
  <c r="G41" i="2"/>
  <c r="O41" i="2" s="1"/>
  <c r="E40" i="2"/>
  <c r="C35" i="2"/>
  <c r="E32" i="2"/>
  <c r="O32" i="2" s="1"/>
  <c r="Q41" i="2"/>
  <c r="V41" i="2" s="1"/>
  <c r="Q4" i="2"/>
  <c r="U4" i="2" s="1"/>
  <c r="P14" i="3" s="1"/>
  <c r="Q40" i="2"/>
  <c r="S40" i="2" s="1"/>
  <c r="B13" i="3"/>
  <c r="Q45" i="2"/>
  <c r="V45" i="2" s="1"/>
  <c r="S45" i="2"/>
  <c r="Z45" i="2" s="1"/>
  <c r="B55" i="3"/>
  <c r="Q37" i="2"/>
  <c r="U37" i="2" s="1"/>
  <c r="B47" i="3"/>
  <c r="C3" i="2"/>
  <c r="F50" i="2"/>
  <c r="D49" i="2"/>
  <c r="H47" i="2"/>
  <c r="O47" i="2" s="1"/>
  <c r="F46" i="2"/>
  <c r="D45" i="2"/>
  <c r="H43" i="2"/>
  <c r="F42" i="2"/>
  <c r="D41" i="2"/>
  <c r="H39" i="2"/>
  <c r="F38" i="2"/>
  <c r="D37" i="2"/>
  <c r="H35" i="2"/>
  <c r="F34" i="2"/>
  <c r="D33" i="2"/>
  <c r="H31" i="2"/>
  <c r="F30" i="2"/>
  <c r="D29" i="2"/>
  <c r="H27" i="2"/>
  <c r="F26" i="2"/>
  <c r="O26" i="2" s="1"/>
  <c r="D25" i="2"/>
  <c r="H23" i="2"/>
  <c r="F22" i="2"/>
  <c r="D21" i="2"/>
  <c r="H19" i="2"/>
  <c r="F18" i="2"/>
  <c r="D17" i="2"/>
  <c r="H15" i="2"/>
  <c r="F14" i="2"/>
  <c r="D13" i="2"/>
  <c r="H11" i="2"/>
  <c r="F10" i="2"/>
  <c r="D9" i="2"/>
  <c r="H7" i="2"/>
  <c r="F6" i="2"/>
  <c r="D5" i="2"/>
  <c r="Q50" i="2"/>
  <c r="T50" i="2" s="1"/>
  <c r="Q44" i="2"/>
  <c r="S44" i="2" s="1"/>
  <c r="B54" i="3"/>
  <c r="Q36" i="2"/>
  <c r="U36" i="2"/>
  <c r="AB36" i="2" s="1"/>
  <c r="B46" i="3"/>
  <c r="D3" i="2"/>
  <c r="E50" i="2"/>
  <c r="O50" i="2" s="1"/>
  <c r="C49" i="2"/>
  <c r="G47" i="2"/>
  <c r="E46" i="2"/>
  <c r="C45" i="2"/>
  <c r="G43" i="2"/>
  <c r="O43" i="2" s="1"/>
  <c r="E42" i="2"/>
  <c r="C41" i="2"/>
  <c r="G39" i="2"/>
  <c r="O39" i="2" s="1"/>
  <c r="E38" i="2"/>
  <c r="C37" i="2"/>
  <c r="G35" i="2"/>
  <c r="E34" i="2"/>
  <c r="C33" i="2"/>
  <c r="G31" i="2"/>
  <c r="E30" i="2"/>
  <c r="C29" i="2"/>
  <c r="G27" i="2"/>
  <c r="E26" i="2"/>
  <c r="C25" i="2"/>
  <c r="G23" i="2"/>
  <c r="E22" i="2"/>
  <c r="C21" i="2"/>
  <c r="G19" i="2"/>
  <c r="E18" i="2"/>
  <c r="O18" i="2" s="1"/>
  <c r="C17" i="2"/>
  <c r="G15" i="2"/>
  <c r="E14" i="2"/>
  <c r="C13" i="2"/>
  <c r="G11" i="2"/>
  <c r="O11" i="2" s="1"/>
  <c r="E10" i="2"/>
  <c r="O10" i="2" s="1"/>
  <c r="C9" i="2"/>
  <c r="G7" i="2"/>
  <c r="O7" i="2" s="1"/>
  <c r="E6" i="2"/>
  <c r="C5" i="2"/>
  <c r="T47" i="2"/>
  <c r="U47" i="2"/>
  <c r="V34" i="2"/>
  <c r="T44" i="3" s="1"/>
  <c r="U44" i="3" s="1"/>
  <c r="V44" i="3" s="1"/>
  <c r="U34" i="2"/>
  <c r="T34" i="2"/>
  <c r="S34" i="2"/>
  <c r="O42" i="1"/>
  <c r="Q43" i="1"/>
  <c r="O43" i="1"/>
  <c r="O42" i="2"/>
  <c r="O38" i="2"/>
  <c r="O36" i="2"/>
  <c r="O13" i="2"/>
  <c r="O28" i="2"/>
  <c r="V33" i="2"/>
  <c r="O15" i="2"/>
  <c r="O6" i="2"/>
  <c r="O16" i="2"/>
  <c r="V39" i="2"/>
  <c r="T49" i="3" s="1"/>
  <c r="T4" i="2"/>
  <c r="S39" i="2"/>
  <c r="T39" i="2"/>
  <c r="O5" i="2"/>
  <c r="O14" i="2"/>
  <c r="O29" i="2"/>
  <c r="O21" i="2"/>
  <c r="O33" i="2"/>
  <c r="O45" i="2"/>
  <c r="O20" i="2"/>
  <c r="O24" i="2"/>
  <c r="O4" i="2"/>
  <c r="U42" i="2"/>
  <c r="T35" i="2"/>
  <c r="S35" i="2"/>
  <c r="AC35" i="2" s="1"/>
  <c r="AN45" i="3" s="1"/>
  <c r="AO45" i="3" s="1"/>
  <c r="AP45" i="3" s="1"/>
  <c r="V35" i="2"/>
  <c r="T36" i="2"/>
  <c r="H46" i="3" s="1"/>
  <c r="I46" i="3" s="1"/>
  <c r="S36" i="2"/>
  <c r="Z36" i="2" s="1"/>
  <c r="AB46" i="3" s="1"/>
  <c r="V36" i="2"/>
  <c r="T46" i="3" s="1"/>
  <c r="U46" i="3" s="1"/>
  <c r="T43" i="2"/>
  <c r="S4" i="2"/>
  <c r="D14" i="3" s="1"/>
  <c r="U33" i="2"/>
  <c r="P43" i="3" s="1"/>
  <c r="T45" i="2"/>
  <c r="AA45" i="2"/>
  <c r="U45" i="2"/>
  <c r="AB45" i="2" s="1"/>
  <c r="AJ55" i="3" s="1"/>
  <c r="S33" i="2"/>
  <c r="Z33" i="2" s="1"/>
  <c r="V46" i="2"/>
  <c r="T56" i="3" s="1"/>
  <c r="S46" i="2"/>
  <c r="AA46" i="2" s="1"/>
  <c r="AF56" i="3" s="1"/>
  <c r="AG56" i="3" s="1"/>
  <c r="S43" i="2"/>
  <c r="AC43" i="2" s="1"/>
  <c r="AN53" i="3" s="1"/>
  <c r="AO53" i="3" s="1"/>
  <c r="U48" i="2"/>
  <c r="T44" i="2"/>
  <c r="H54" i="3" s="1"/>
  <c r="T49" i="2"/>
  <c r="V40" i="2"/>
  <c r="V38" i="2"/>
  <c r="T48" i="3" s="1"/>
  <c r="V4" i="2"/>
  <c r="U49" i="2"/>
  <c r="AB49" i="2" s="1"/>
  <c r="S49" i="2"/>
  <c r="Z49" i="2" s="1"/>
  <c r="AB59" i="3" s="1"/>
  <c r="S38" i="2"/>
  <c r="V44" i="2"/>
  <c r="S50" i="2"/>
  <c r="D60" i="3" s="1"/>
  <c r="U50" i="2"/>
  <c r="P60" i="3" s="1"/>
  <c r="Q60" i="3" s="1"/>
  <c r="U44" i="2"/>
  <c r="P54" i="3" s="1"/>
  <c r="T38" i="2"/>
  <c r="M11" i="4"/>
  <c r="M17" i="4"/>
  <c r="M21" i="4"/>
  <c r="M23" i="4"/>
  <c r="M24" i="4"/>
  <c r="M26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L11" i="4"/>
  <c r="L17" i="4"/>
  <c r="L21" i="4"/>
  <c r="L26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K11" i="4"/>
  <c r="K15" i="4"/>
  <c r="K17" i="4"/>
  <c r="K21" i="4"/>
  <c r="K25" i="4"/>
  <c r="K26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J4" i="4"/>
  <c r="J7" i="4"/>
  <c r="J8" i="4"/>
  <c r="J11" i="4"/>
  <c r="J14" i="4"/>
  <c r="J15" i="4"/>
  <c r="J17" i="4"/>
  <c r="J19" i="4"/>
  <c r="J21" i="4"/>
  <c r="J22" i="4"/>
  <c r="J23" i="4"/>
  <c r="J24" i="4"/>
  <c r="J25" i="4"/>
  <c r="J26" i="4"/>
  <c r="J27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H3" i="4"/>
  <c r="M3" i="4"/>
  <c r="J3" i="4"/>
  <c r="H46" i="4"/>
  <c r="H4" i="4"/>
  <c r="K4" i="4"/>
  <c r="H7" i="4"/>
  <c r="K7" i="4"/>
  <c r="H12" i="4"/>
  <c r="J12" i="4"/>
  <c r="H15" i="4"/>
  <c r="L15" i="4"/>
  <c r="H20" i="4"/>
  <c r="J20" i="4"/>
  <c r="H23" i="4"/>
  <c r="K23" i="4"/>
  <c r="H28" i="4"/>
  <c r="J28" i="4"/>
  <c r="H31" i="4"/>
  <c r="L31" i="4"/>
  <c r="H36" i="4"/>
  <c r="H39" i="4"/>
  <c r="H44" i="4"/>
  <c r="H47" i="4"/>
  <c r="H29" i="4"/>
  <c r="M29" i="4"/>
  <c r="AH12" i="3"/>
  <c r="AL12" i="3"/>
  <c r="AP12" i="3"/>
  <c r="AT12" i="3"/>
  <c r="AG12" i="3"/>
  <c r="AK12" i="3"/>
  <c r="AO12" i="3"/>
  <c r="AS12" i="3"/>
  <c r="AF12" i="3"/>
  <c r="AJ12" i="3"/>
  <c r="AN12" i="3"/>
  <c r="AR12" i="3"/>
  <c r="A9" i="3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2" i="4"/>
  <c r="I12" i="3"/>
  <c r="J12" i="3"/>
  <c r="H12" i="3"/>
  <c r="H5" i="4"/>
  <c r="M5" i="4"/>
  <c r="H6" i="4"/>
  <c r="M6" i="4"/>
  <c r="L6" i="4"/>
  <c r="H8" i="4"/>
  <c r="K8" i="4"/>
  <c r="H9" i="4"/>
  <c r="M9" i="4"/>
  <c r="H10" i="4"/>
  <c r="M10" i="4"/>
  <c r="L10" i="4"/>
  <c r="H11" i="4"/>
  <c r="H13" i="4"/>
  <c r="M13" i="4"/>
  <c r="H14" i="4"/>
  <c r="L14" i="4"/>
  <c r="H16" i="4"/>
  <c r="J16" i="4"/>
  <c r="H17" i="4"/>
  <c r="H18" i="4"/>
  <c r="L18" i="4"/>
  <c r="H19" i="4"/>
  <c r="K19" i="4"/>
  <c r="H21" i="4"/>
  <c r="H22" i="4"/>
  <c r="L22" i="4"/>
  <c r="H24" i="4"/>
  <c r="K24" i="4"/>
  <c r="H25" i="4"/>
  <c r="M25" i="4"/>
  <c r="H26" i="4"/>
  <c r="H27" i="4"/>
  <c r="M27" i="4"/>
  <c r="K27" i="4"/>
  <c r="H30" i="4"/>
  <c r="M30" i="4"/>
  <c r="H32" i="4"/>
  <c r="M32" i="4"/>
  <c r="K32" i="4"/>
  <c r="H33" i="4"/>
  <c r="L33" i="4"/>
  <c r="H34" i="4"/>
  <c r="H35" i="4"/>
  <c r="H37" i="4"/>
  <c r="H38" i="4"/>
  <c r="H40" i="4"/>
  <c r="H41" i="4"/>
  <c r="H43" i="4"/>
  <c r="H45" i="4"/>
  <c r="H48" i="4"/>
  <c r="H49" i="4"/>
  <c r="H50" i="4"/>
  <c r="M2" i="4"/>
  <c r="L2" i="4"/>
  <c r="K2" i="4"/>
  <c r="J2" i="4"/>
  <c r="AA2" i="2"/>
  <c r="AB2" i="2"/>
  <c r="AC2" i="2"/>
  <c r="Z2" i="2"/>
  <c r="Q5" i="1"/>
  <c r="S5" i="1" s="1"/>
  <c r="Q6" i="1"/>
  <c r="S6" i="1" s="1"/>
  <c r="Q7" i="1"/>
  <c r="S7" i="1" s="1"/>
  <c r="Q8" i="1"/>
  <c r="S8" i="1" s="1"/>
  <c r="Q9" i="1"/>
  <c r="Q9" i="2" s="1"/>
  <c r="Q10" i="1"/>
  <c r="Q11" i="1"/>
  <c r="S11" i="1" s="1"/>
  <c r="Q11" i="2"/>
  <c r="Q12" i="1"/>
  <c r="S12" i="1" s="1"/>
  <c r="Q13" i="1"/>
  <c r="S13" i="1" s="1"/>
  <c r="Q14" i="1"/>
  <c r="S14" i="1" s="1"/>
  <c r="Q15" i="1"/>
  <c r="S15" i="1" s="1"/>
  <c r="Q16" i="1"/>
  <c r="S16" i="1" s="1"/>
  <c r="Q17" i="1"/>
  <c r="Q18" i="1"/>
  <c r="S18" i="1" s="1"/>
  <c r="Q19" i="1"/>
  <c r="S19" i="1" s="1"/>
  <c r="Q20" i="1"/>
  <c r="Q21" i="1"/>
  <c r="S21" i="1" s="1"/>
  <c r="Q22" i="1"/>
  <c r="S22" i="1" s="1"/>
  <c r="Q22" i="2"/>
  <c r="Q23" i="1"/>
  <c r="S23" i="1" s="1"/>
  <c r="Q24" i="1"/>
  <c r="Q25" i="1"/>
  <c r="S25" i="1" s="1"/>
  <c r="Q26" i="1"/>
  <c r="S26" i="1" s="1"/>
  <c r="Q27" i="1"/>
  <c r="Q27" i="2" s="1"/>
  <c r="S27" i="2" s="1"/>
  <c r="Q28" i="1"/>
  <c r="S28" i="1" s="1"/>
  <c r="Q29" i="1"/>
  <c r="S29" i="1" s="1"/>
  <c r="Q30" i="1"/>
  <c r="S30" i="1" s="1"/>
  <c r="Q31" i="1"/>
  <c r="Q32" i="1"/>
  <c r="S32" i="1" s="1"/>
  <c r="Q32" i="2"/>
  <c r="Q33" i="1"/>
  <c r="Q34" i="1"/>
  <c r="Q35" i="1"/>
  <c r="Q36" i="1"/>
  <c r="Q37" i="1"/>
  <c r="Q38" i="1"/>
  <c r="Q39" i="1"/>
  <c r="Q40" i="1"/>
  <c r="Q41" i="1"/>
  <c r="Q42" i="1"/>
  <c r="H42" i="4"/>
  <c r="Q44" i="1"/>
  <c r="Q45" i="1"/>
  <c r="Q46" i="1"/>
  <c r="Q47" i="1"/>
  <c r="Q48" i="1"/>
  <c r="Q49" i="1"/>
  <c r="Q50" i="1"/>
  <c r="Q3" i="1"/>
  <c r="Q3" i="2" s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4" i="1"/>
  <c r="O45" i="1"/>
  <c r="O46" i="1"/>
  <c r="O47" i="1"/>
  <c r="O48" i="1"/>
  <c r="O49" i="1"/>
  <c r="O50" i="1"/>
  <c r="O3" i="1"/>
  <c r="P46" i="3"/>
  <c r="P48" i="3"/>
  <c r="K3" i="4"/>
  <c r="K31" i="4"/>
  <c r="K22" i="4"/>
  <c r="K18" i="4"/>
  <c r="K14" i="4"/>
  <c r="K10" i="4"/>
  <c r="K6" i="4"/>
  <c r="L30" i="4"/>
  <c r="L25" i="4"/>
  <c r="L13" i="4"/>
  <c r="L9" i="4"/>
  <c r="L5" i="4"/>
  <c r="M33" i="4"/>
  <c r="M28" i="4"/>
  <c r="M20" i="4"/>
  <c r="M16" i="4"/>
  <c r="M12" i="4"/>
  <c r="M8" i="4"/>
  <c r="M4" i="4"/>
  <c r="J31" i="4"/>
  <c r="J18" i="4"/>
  <c r="J10" i="4"/>
  <c r="J6" i="4"/>
  <c r="K30" i="4"/>
  <c r="K13" i="4"/>
  <c r="K9" i="4"/>
  <c r="K5" i="4"/>
  <c r="L28" i="4"/>
  <c r="L24" i="4"/>
  <c r="L20" i="4"/>
  <c r="L16" i="4"/>
  <c r="L12" i="4"/>
  <c r="L8" i="4"/>
  <c r="L4" i="4"/>
  <c r="M19" i="4"/>
  <c r="M15" i="4"/>
  <c r="M7" i="4"/>
  <c r="J30" i="4"/>
  <c r="J13" i="4"/>
  <c r="J9" i="4"/>
  <c r="J5" i="4"/>
  <c r="K28" i="4"/>
  <c r="K20" i="4"/>
  <c r="K16" i="4"/>
  <c r="K12" i="4"/>
  <c r="L32" i="4"/>
  <c r="L27" i="4"/>
  <c r="L23" i="4"/>
  <c r="L19" i="4"/>
  <c r="L7" i="4"/>
  <c r="M31" i="4"/>
  <c r="M22" i="4"/>
  <c r="M18" i="4"/>
  <c r="M14" i="4"/>
  <c r="L3" i="4"/>
  <c r="A10" i="3"/>
  <c r="A2" i="8"/>
  <c r="V3" i="2"/>
  <c r="T13" i="3" s="1"/>
  <c r="U13" i="3" s="1"/>
  <c r="U32" i="2"/>
  <c r="P42" i="3" s="1"/>
  <c r="A22" i="3"/>
  <c r="A14" i="8"/>
  <c r="A53" i="3"/>
  <c r="A45" i="8"/>
  <c r="A13" i="3"/>
  <c r="A5" i="8"/>
  <c r="A51" i="3"/>
  <c r="A43" i="8"/>
  <c r="A58" i="3"/>
  <c r="A50" i="8"/>
  <c r="A50" i="3"/>
  <c r="A42" i="8"/>
  <c r="A42" i="3"/>
  <c r="A34" i="8"/>
  <c r="A34" i="3"/>
  <c r="A26" i="8"/>
  <c r="A26" i="3"/>
  <c r="A18" i="8"/>
  <c r="A18" i="3"/>
  <c r="A10" i="8"/>
  <c r="A54" i="3"/>
  <c r="A46" i="8"/>
  <c r="A45" i="3"/>
  <c r="A37" i="8"/>
  <c r="A57" i="3"/>
  <c r="A49" i="8"/>
  <c r="A17" i="3"/>
  <c r="A9" i="8"/>
  <c r="A38" i="3"/>
  <c r="A30" i="8"/>
  <c r="A29" i="3"/>
  <c r="A21" i="8"/>
  <c r="A49" i="3"/>
  <c r="A41" i="8"/>
  <c r="A33" i="3"/>
  <c r="A25" i="8"/>
  <c r="A25" i="3"/>
  <c r="A17" i="8"/>
  <c r="A56" i="3"/>
  <c r="A48" i="8"/>
  <c r="A48" i="3"/>
  <c r="A40" i="8"/>
  <c r="A40" i="3"/>
  <c r="A32" i="8"/>
  <c r="A32" i="3"/>
  <c r="A24" i="8"/>
  <c r="A24" i="3"/>
  <c r="A16" i="8"/>
  <c r="A16" i="3"/>
  <c r="A8" i="8"/>
  <c r="A30" i="3"/>
  <c r="A22" i="8"/>
  <c r="A21" i="3"/>
  <c r="A13" i="8"/>
  <c r="A41" i="3"/>
  <c r="A33" i="8"/>
  <c r="A55" i="3"/>
  <c r="A47" i="8"/>
  <c r="A47" i="3"/>
  <c r="A39" i="8"/>
  <c r="A39" i="3"/>
  <c r="A31" i="8"/>
  <c r="A31" i="3"/>
  <c r="A23" i="8"/>
  <c r="A23" i="3"/>
  <c r="A15" i="8"/>
  <c r="A15" i="3"/>
  <c r="A7" i="8"/>
  <c r="A46" i="3"/>
  <c r="A38" i="8"/>
  <c r="A37" i="3"/>
  <c r="A29" i="8"/>
  <c r="A60" i="3"/>
  <c r="A52" i="8"/>
  <c r="A52" i="3"/>
  <c r="A44" i="8"/>
  <c r="A44" i="3"/>
  <c r="A36" i="8"/>
  <c r="A36" i="3"/>
  <c r="A28" i="8"/>
  <c r="A28" i="3"/>
  <c r="A20" i="8"/>
  <c r="A20" i="3"/>
  <c r="A12" i="8"/>
  <c r="A14" i="3"/>
  <c r="A6" i="8"/>
  <c r="A59" i="3"/>
  <c r="A51" i="8"/>
  <c r="A43" i="3"/>
  <c r="A35" i="8"/>
  <c r="A35" i="3"/>
  <c r="A27" i="8"/>
  <c r="A27" i="3"/>
  <c r="A19" i="8"/>
  <c r="A19" i="3"/>
  <c r="A11" i="8"/>
  <c r="R12" i="3"/>
  <c r="V12" i="3"/>
  <c r="Z12" i="3"/>
  <c r="N12" i="3"/>
  <c r="P12" i="3"/>
  <c r="T12" i="3"/>
  <c r="X12" i="3"/>
  <c r="L12" i="3"/>
  <c r="Q12" i="3"/>
  <c r="U12" i="3"/>
  <c r="Y12" i="3"/>
  <c r="M12" i="3"/>
  <c r="D45" i="3"/>
  <c r="E45" i="3" s="1"/>
  <c r="F45" i="3" s="1"/>
  <c r="AA36" i="2"/>
  <c r="AF46" i="3" s="1"/>
  <c r="D56" i="3"/>
  <c r="E56" i="3" s="1"/>
  <c r="AA4" i="2"/>
  <c r="AB4" i="2"/>
  <c r="Z46" i="2"/>
  <c r="AB56" i="3" s="1"/>
  <c r="D43" i="3"/>
  <c r="AB33" i="2"/>
  <c r="AJ43" i="3" s="1"/>
  <c r="D59" i="3"/>
  <c r="D51" i="8" s="1"/>
  <c r="AC49" i="2"/>
  <c r="AN59" i="3" s="1"/>
  <c r="Q46" i="3"/>
  <c r="E14" i="3"/>
  <c r="V9" i="2"/>
  <c r="T19" i="3" s="1"/>
  <c r="U19" i="3" s="1"/>
  <c r="U9" i="2"/>
  <c r="T9" i="2"/>
  <c r="S9" i="2"/>
  <c r="AA9" i="2" s="1"/>
  <c r="AF19" i="3" s="1"/>
  <c r="S22" i="2"/>
  <c r="Z22" i="2" s="1"/>
  <c r="V22" i="2"/>
  <c r="T32" i="3" s="1"/>
  <c r="U22" i="2"/>
  <c r="P32" i="3" s="1"/>
  <c r="T22" i="2"/>
  <c r="AA22" i="2" s="1"/>
  <c r="AF32" i="3" s="1"/>
  <c r="V27" i="2"/>
  <c r="T37" i="3" s="1"/>
  <c r="U27" i="2"/>
  <c r="T27" i="2"/>
  <c r="Q7" i="2"/>
  <c r="S7" i="2" s="1"/>
  <c r="Q23" i="2"/>
  <c r="Q29" i="2"/>
  <c r="Q21" i="2"/>
  <c r="U21" i="2" s="1"/>
  <c r="Q13" i="2"/>
  <c r="Q5" i="2"/>
  <c r="U5" i="2" s="1"/>
  <c r="Q16" i="2"/>
  <c r="Q18" i="2"/>
  <c r="T18" i="2" s="1"/>
  <c r="H28" i="3" s="1"/>
  <c r="I28" i="3" s="1"/>
  <c r="J28" i="3" s="1"/>
  <c r="Q10" i="2"/>
  <c r="T10" i="2" s="1"/>
  <c r="Q8" i="2"/>
  <c r="U8" i="2" s="1"/>
  <c r="Q15" i="2"/>
  <c r="Q25" i="2"/>
  <c r="S25" i="2" s="1"/>
  <c r="Q17" i="2"/>
  <c r="J29" i="4"/>
  <c r="K29" i="4"/>
  <c r="L29" i="4"/>
  <c r="P58" i="3"/>
  <c r="Q58" i="3" s="1"/>
  <c r="R58" i="3" s="1"/>
  <c r="T57" i="3"/>
  <c r="U57" i="3" s="1"/>
  <c r="P44" i="3"/>
  <c r="Q44" i="3" s="1"/>
  <c r="T43" i="3"/>
  <c r="T59" i="3"/>
  <c r="H45" i="3"/>
  <c r="I45" i="3" s="1"/>
  <c r="P45" i="3"/>
  <c r="Q45" i="3" s="1"/>
  <c r="T45" i="3"/>
  <c r="U45" i="3" s="1"/>
  <c r="V45" i="3" s="1"/>
  <c r="AF55" i="3"/>
  <c r="AG55" i="3" s="1"/>
  <c r="AH55" i="3" s="1"/>
  <c r="AB55" i="3"/>
  <c r="H53" i="3"/>
  <c r="I53" i="3" s="1"/>
  <c r="P53" i="3"/>
  <c r="Q53" i="3" s="1"/>
  <c r="T54" i="3"/>
  <c r="U54" i="3" s="1"/>
  <c r="T14" i="3"/>
  <c r="U14" i="3" s="1"/>
  <c r="T58" i="3"/>
  <c r="T52" i="3"/>
  <c r="U52" i="3" s="1"/>
  <c r="T50" i="3"/>
  <c r="U50" i="3" s="1"/>
  <c r="H60" i="3"/>
  <c r="H44" i="3"/>
  <c r="P59" i="3"/>
  <c r="Q59" i="3" s="1"/>
  <c r="P49" i="3"/>
  <c r="Q49" i="3" s="1"/>
  <c r="P47" i="3"/>
  <c r="H59" i="3"/>
  <c r="H57" i="3"/>
  <c r="H49" i="3"/>
  <c r="L45" i="3"/>
  <c r="E43" i="3"/>
  <c r="L59" i="3"/>
  <c r="I59" i="3"/>
  <c r="Q32" i="3"/>
  <c r="R32" i="3" s="1"/>
  <c r="AB32" i="3"/>
  <c r="H24" i="8" s="1"/>
  <c r="D32" i="3"/>
  <c r="I44" i="3"/>
  <c r="U43" i="3"/>
  <c r="U58" i="3"/>
  <c r="R59" i="3"/>
  <c r="R49" i="3"/>
  <c r="U32" i="3"/>
  <c r="V32" i="3" s="1"/>
  <c r="I57" i="3"/>
  <c r="S15" i="2"/>
  <c r="V15" i="2"/>
  <c r="T25" i="3" s="1"/>
  <c r="U25" i="3" s="1"/>
  <c r="T15" i="2"/>
  <c r="U15" i="2"/>
  <c r="S5" i="2"/>
  <c r="Z5" i="2" s="1"/>
  <c r="V25" i="2"/>
  <c r="U25" i="2"/>
  <c r="T25" i="2"/>
  <c r="H35" i="3" s="1"/>
  <c r="S8" i="2"/>
  <c r="V8" i="2"/>
  <c r="AC8" i="2" s="1"/>
  <c r="AN18" i="3" s="1"/>
  <c r="T8" i="2"/>
  <c r="S13" i="2"/>
  <c r="V13" i="2"/>
  <c r="T23" i="3" s="1"/>
  <c r="U23" i="3" s="1"/>
  <c r="U13" i="2"/>
  <c r="T13" i="2"/>
  <c r="H23" i="3" s="1"/>
  <c r="I23" i="3" s="1"/>
  <c r="J23" i="3" s="1"/>
  <c r="S21" i="2"/>
  <c r="V21" i="2"/>
  <c r="T31" i="3" s="1"/>
  <c r="P31" i="3"/>
  <c r="Q31" i="3" s="1"/>
  <c r="R31" i="3" s="1"/>
  <c r="T21" i="2"/>
  <c r="H31" i="3" s="1"/>
  <c r="L31" i="3" s="1"/>
  <c r="V29" i="2"/>
  <c r="T39" i="3" s="1"/>
  <c r="U29" i="2"/>
  <c r="T29" i="2"/>
  <c r="S29" i="2"/>
  <c r="V16" i="2"/>
  <c r="T26" i="3" s="1"/>
  <c r="U16" i="2"/>
  <c r="S23" i="2"/>
  <c r="U23" i="2"/>
  <c r="T23" i="2"/>
  <c r="V23" i="2"/>
  <c r="AB22" i="2"/>
  <c r="AJ32" i="3" s="1"/>
  <c r="V10" i="2"/>
  <c r="U10" i="2"/>
  <c r="P20" i="3" s="1"/>
  <c r="Q20" i="3" s="1"/>
  <c r="S10" i="2"/>
  <c r="V18" i="2"/>
  <c r="T28" i="3" s="1"/>
  <c r="U18" i="2"/>
  <c r="S18" i="2"/>
  <c r="D28" i="3" s="1"/>
  <c r="H32" i="3"/>
  <c r="I32" i="3" s="1"/>
  <c r="J32" i="3" s="1"/>
  <c r="AC22" i="2"/>
  <c r="AN32" i="3" s="1"/>
  <c r="V17" i="2"/>
  <c r="T27" i="3" s="1"/>
  <c r="U17" i="2"/>
  <c r="T17" i="2"/>
  <c r="AA17" i="2" s="1"/>
  <c r="S17" i="2"/>
  <c r="U7" i="2"/>
  <c r="V7" i="2"/>
  <c r="T17" i="3" s="1"/>
  <c r="U17" i="3" s="1"/>
  <c r="V17" i="3" s="1"/>
  <c r="H52" i="3"/>
  <c r="I52" i="3" s="1"/>
  <c r="H56" i="3"/>
  <c r="I56" i="3" s="1"/>
  <c r="E48" i="8" s="1"/>
  <c r="H19" i="3"/>
  <c r="H55" i="3"/>
  <c r="AF14" i="3"/>
  <c r="H14" i="3"/>
  <c r="L14" i="3" s="1"/>
  <c r="AJ59" i="3"/>
  <c r="AJ46" i="3"/>
  <c r="AK46" i="3" s="1"/>
  <c r="AJ14" i="3"/>
  <c r="AK14" i="3" s="1"/>
  <c r="AF43" i="3"/>
  <c r="AB43" i="3"/>
  <c r="AB10" i="2"/>
  <c r="AJ20" i="3" s="1"/>
  <c r="AC29" i="2"/>
  <c r="AN39" i="3" s="1"/>
  <c r="AO39" i="3" s="1"/>
  <c r="AP39" i="3" s="1"/>
  <c r="AB29" i="2"/>
  <c r="AJ39" i="3" s="1"/>
  <c r="AK39" i="3" s="1"/>
  <c r="D24" i="8"/>
  <c r="F24" i="8" s="1"/>
  <c r="AC32" i="3"/>
  <c r="AD32" i="3" s="1"/>
  <c r="H38" i="8"/>
  <c r="V53" i="3"/>
  <c r="V43" i="3"/>
  <c r="V50" i="3"/>
  <c r="V52" i="3"/>
  <c r="V14" i="3"/>
  <c r="V19" i="3"/>
  <c r="L32" i="3"/>
  <c r="V57" i="3"/>
  <c r="V13" i="3"/>
  <c r="V54" i="3"/>
  <c r="AA15" i="2"/>
  <c r="AF25" i="3"/>
  <c r="AG25" i="3" s="1"/>
  <c r="AH25" i="3" s="1"/>
  <c r="AK32" i="3"/>
  <c r="AL14" i="3"/>
  <c r="AG14" i="3"/>
  <c r="AG46" i="3"/>
  <c r="AH46" i="3" s="1"/>
  <c r="AC43" i="3"/>
  <c r="H39" i="3"/>
  <c r="X32" i="3"/>
  <c r="R44" i="3"/>
  <c r="P39" i="3"/>
  <c r="U28" i="3"/>
  <c r="I31" i="3"/>
  <c r="J31" i="3"/>
  <c r="Z21" i="2"/>
  <c r="AB31" i="3" s="1"/>
  <c r="AC31" i="3" s="1"/>
  <c r="D31" i="3"/>
  <c r="I19" i="3"/>
  <c r="I35" i="3"/>
  <c r="Z10" i="2"/>
  <c r="AB20" i="3" s="1"/>
  <c r="D20" i="3"/>
  <c r="Z15" i="2"/>
  <c r="AB25" i="3" s="1"/>
  <c r="H17" i="8" s="1"/>
  <c r="E32" i="3"/>
  <c r="E24" i="8" s="1"/>
  <c r="H25" i="3"/>
  <c r="I25" i="3" s="1"/>
  <c r="J25" i="3" s="1"/>
  <c r="Z17" i="2"/>
  <c r="AB27" i="3" s="1"/>
  <c r="D27" i="3"/>
  <c r="Z29" i="2"/>
  <c r="AB39" i="3" s="1"/>
  <c r="Z8" i="2"/>
  <c r="AB18" i="3" s="1"/>
  <c r="D18" i="3"/>
  <c r="D10" i="8" s="1"/>
  <c r="AB15" i="3"/>
  <c r="AC15" i="3" s="1"/>
  <c r="Z25" i="2"/>
  <c r="AB35" i="3" s="1"/>
  <c r="D35" i="3"/>
  <c r="L35" i="3" s="1"/>
  <c r="I55" i="3"/>
  <c r="J55" i="3" s="1"/>
  <c r="AB17" i="2"/>
  <c r="AJ27" i="3"/>
  <c r="AK27" i="3" s="1"/>
  <c r="H20" i="3"/>
  <c r="AA25" i="2"/>
  <c r="AF35" i="3" s="1"/>
  <c r="J53" i="3"/>
  <c r="Z7" i="2"/>
  <c r="AB17" i="3" s="1"/>
  <c r="D17" i="3"/>
  <c r="E17" i="3" s="1"/>
  <c r="Z23" i="2"/>
  <c r="D33" i="3"/>
  <c r="P15" i="3"/>
  <c r="Q15" i="3" s="1"/>
  <c r="R15" i="3" s="1"/>
  <c r="AA8" i="2"/>
  <c r="AF18" i="3" s="1"/>
  <c r="P27" i="3"/>
  <c r="AF27" i="3"/>
  <c r="AG27" i="3" s="1"/>
  <c r="H27" i="3"/>
  <c r="AB8" i="2"/>
  <c r="AJ18" i="3" s="1"/>
  <c r="AK18" i="3" s="1"/>
  <c r="AL18" i="3" s="1"/>
  <c r="P18" i="3"/>
  <c r="T35" i="3"/>
  <c r="P17" i="3"/>
  <c r="AC10" i="2"/>
  <c r="AN20" i="3" s="1"/>
  <c r="AO20" i="3" s="1"/>
  <c r="T20" i="3"/>
  <c r="AA23" i="2"/>
  <c r="AF33" i="3" s="1"/>
  <c r="H33" i="3"/>
  <c r="P26" i="3"/>
  <c r="Q26" i="3" s="1"/>
  <c r="R26" i="3" s="1"/>
  <c r="T18" i="3"/>
  <c r="U18" i="3" s="1"/>
  <c r="H18" i="3"/>
  <c r="T33" i="3"/>
  <c r="P23" i="3"/>
  <c r="AC21" i="2"/>
  <c r="AN31" i="3" s="1"/>
  <c r="AO31" i="3" s="1"/>
  <c r="AP31" i="3" s="1"/>
  <c r="P25" i="3"/>
  <c r="Q25" i="3" s="1"/>
  <c r="R25" i="3" s="1"/>
  <c r="AB33" i="3"/>
  <c r="AC33" i="3" s="1"/>
  <c r="AO59" i="3"/>
  <c r="AP59" i="3" s="1"/>
  <c r="AP53" i="3"/>
  <c r="D25" i="8"/>
  <c r="D27" i="8"/>
  <c r="AC18" i="3"/>
  <c r="AD18" i="3" s="1"/>
  <c r="AC17" i="3"/>
  <c r="D19" i="8"/>
  <c r="D12" i="8"/>
  <c r="L18" i="3"/>
  <c r="L33" i="3"/>
  <c r="U39" i="3"/>
  <c r="V39" i="3" s="1"/>
  <c r="M32" i="3"/>
  <c r="X31" i="3"/>
  <c r="V28" i="3"/>
  <c r="J56" i="3"/>
  <c r="F32" i="3"/>
  <c r="N32" i="3" s="1"/>
  <c r="J19" i="3"/>
  <c r="AG33" i="3"/>
  <c r="AC27" i="3"/>
  <c r="AH14" i="3"/>
  <c r="AG35" i="3"/>
  <c r="AH35" i="3" s="1"/>
  <c r="X18" i="3"/>
  <c r="Q23" i="3"/>
  <c r="R23" i="3" s="1"/>
  <c r="E33" i="3"/>
  <c r="E31" i="3"/>
  <c r="E27" i="3"/>
  <c r="F27" i="3" s="1"/>
  <c r="I33" i="3"/>
  <c r="J33" i="3"/>
  <c r="I18" i="3"/>
  <c r="J18" i="3" s="1"/>
  <c r="U35" i="3"/>
  <c r="V35" i="3" s="1"/>
  <c r="U20" i="3"/>
  <c r="V20" i="3" s="1"/>
  <c r="Q18" i="3"/>
  <c r="R18" i="3" s="1"/>
  <c r="Q27" i="3"/>
  <c r="J52" i="3"/>
  <c r="E18" i="3"/>
  <c r="E10" i="8" s="1"/>
  <c r="I20" i="3"/>
  <c r="J20" i="3" s="1"/>
  <c r="E35" i="3"/>
  <c r="M35" i="3" s="1"/>
  <c r="AD27" i="3"/>
  <c r="V23" i="3"/>
  <c r="I25" i="8" l="1"/>
  <c r="AO18" i="3"/>
  <c r="AP18" i="3"/>
  <c r="AK55" i="3"/>
  <c r="AL55" i="3"/>
  <c r="U26" i="3"/>
  <c r="V26" i="3" s="1"/>
  <c r="AB9" i="2"/>
  <c r="AJ19" i="3" s="1"/>
  <c r="P19" i="3"/>
  <c r="AC46" i="3"/>
  <c r="AG19" i="3"/>
  <c r="AH19" i="3"/>
  <c r="U48" i="3"/>
  <c r="V48" i="3" s="1"/>
  <c r="Y18" i="3"/>
  <c r="AB27" i="2"/>
  <c r="AJ37" i="3" s="1"/>
  <c r="AG43" i="3"/>
  <c r="AS43" i="3" s="1"/>
  <c r="H35" i="8"/>
  <c r="E60" i="3"/>
  <c r="F60" i="3" s="1"/>
  <c r="Z39" i="2"/>
  <c r="AB49" i="3" s="1"/>
  <c r="AB39" i="2"/>
  <c r="AJ49" i="3" s="1"/>
  <c r="AK49" i="3" s="1"/>
  <c r="AL49" i="3" s="1"/>
  <c r="AC39" i="2"/>
  <c r="AN49" i="3" s="1"/>
  <c r="AO49" i="3" s="1"/>
  <c r="AP49" i="3" s="1"/>
  <c r="AA39" i="2"/>
  <c r="AF49" i="3" s="1"/>
  <c r="Z34" i="2"/>
  <c r="AB44" i="3" s="1"/>
  <c r="H36" i="8" s="1"/>
  <c r="D44" i="3"/>
  <c r="AC45" i="2"/>
  <c r="AN55" i="3" s="1"/>
  <c r="AO55" i="3" s="1"/>
  <c r="AP55" i="3" s="1"/>
  <c r="T55" i="3"/>
  <c r="E25" i="8"/>
  <c r="M33" i="3"/>
  <c r="F33" i="3"/>
  <c r="N33" i="3" s="1"/>
  <c r="E37" i="8"/>
  <c r="M45" i="3"/>
  <c r="AB23" i="2"/>
  <c r="AJ33" i="3" s="1"/>
  <c r="AK33" i="3" s="1"/>
  <c r="P33" i="3"/>
  <c r="AC23" i="2"/>
  <c r="AN33" i="3" s="1"/>
  <c r="AC9" i="2"/>
  <c r="AN19" i="3" s="1"/>
  <c r="U56" i="3"/>
  <c r="V56" i="3"/>
  <c r="V46" i="3"/>
  <c r="X45" i="3"/>
  <c r="AC25" i="3"/>
  <c r="R27" i="3"/>
  <c r="U31" i="3"/>
  <c r="V31" i="3"/>
  <c r="AC15" i="2"/>
  <c r="AN25" i="3" s="1"/>
  <c r="D25" i="3"/>
  <c r="AB15" i="2"/>
  <c r="AJ25" i="3" s="1"/>
  <c r="U59" i="3"/>
  <c r="V59" i="3"/>
  <c r="X59" i="3"/>
  <c r="AR32" i="3"/>
  <c r="AG32" i="3"/>
  <c r="D20" i="8"/>
  <c r="L28" i="3"/>
  <c r="AK43" i="3"/>
  <c r="AL43" i="3"/>
  <c r="V58" i="3"/>
  <c r="AR25" i="3"/>
  <c r="AA18" i="2"/>
  <c r="AF28" i="3" s="1"/>
  <c r="V18" i="3"/>
  <c r="Q17" i="3"/>
  <c r="R17" i="3"/>
  <c r="H19" i="8"/>
  <c r="AL46" i="3"/>
  <c r="U27" i="3"/>
  <c r="V27" i="3" s="1"/>
  <c r="F43" i="3"/>
  <c r="AC36" i="2"/>
  <c r="AN46" i="3" s="1"/>
  <c r="AR46" i="3" s="1"/>
  <c r="D48" i="3"/>
  <c r="Z38" i="2"/>
  <c r="AB48" i="3" s="1"/>
  <c r="AC48" i="3" s="1"/>
  <c r="AD48" i="3" s="1"/>
  <c r="I54" i="3"/>
  <c r="J54" i="3"/>
  <c r="U49" i="3"/>
  <c r="V49" i="3"/>
  <c r="O12" i="2"/>
  <c r="O44" i="2"/>
  <c r="P28" i="3"/>
  <c r="Q28" i="3" s="1"/>
  <c r="R28" i="3" s="1"/>
  <c r="AB18" i="2"/>
  <c r="AJ28" i="3" s="1"/>
  <c r="H12" i="8"/>
  <c r="AC20" i="3"/>
  <c r="AD20" i="3" s="1"/>
  <c r="AD43" i="3"/>
  <c r="H27" i="8"/>
  <c r="AC35" i="3"/>
  <c r="I27" i="8" s="1"/>
  <c r="AB25" i="2"/>
  <c r="AJ35" i="3" s="1"/>
  <c r="AR35" i="3" s="1"/>
  <c r="P35" i="3"/>
  <c r="AC25" i="2"/>
  <c r="AN35" i="3" s="1"/>
  <c r="AO35" i="3" s="1"/>
  <c r="AP35" i="3" s="1"/>
  <c r="M56" i="3"/>
  <c r="AC59" i="3"/>
  <c r="AD59" i="3" s="1"/>
  <c r="Q43" i="3"/>
  <c r="R43" i="3" s="1"/>
  <c r="O30" i="2"/>
  <c r="Q14" i="3"/>
  <c r="X14" i="3"/>
  <c r="R14" i="3"/>
  <c r="AH56" i="3"/>
  <c r="X20" i="3"/>
  <c r="L20" i="3"/>
  <c r="AB13" i="2"/>
  <c r="AJ23" i="3" s="1"/>
  <c r="Z13" i="2"/>
  <c r="AB23" i="3" s="1"/>
  <c r="D23" i="3"/>
  <c r="J59" i="3"/>
  <c r="E28" i="3"/>
  <c r="AC13" i="2"/>
  <c r="AN23" i="3" s="1"/>
  <c r="AO23" i="3" s="1"/>
  <c r="AA13" i="2"/>
  <c r="AF23" i="3" s="1"/>
  <c r="AG23" i="3" s="1"/>
  <c r="X27" i="3"/>
  <c r="L27" i="3"/>
  <c r="I27" i="3"/>
  <c r="J27" i="3" s="1"/>
  <c r="N27" i="3" s="1"/>
  <c r="E20" i="3"/>
  <c r="Y20" i="3" s="1"/>
  <c r="V25" i="3"/>
  <c r="M18" i="3"/>
  <c r="I39" i="3"/>
  <c r="J39" i="3" s="1"/>
  <c r="AR55" i="3"/>
  <c r="H10" i="8"/>
  <c r="AG18" i="3"/>
  <c r="AH18" i="3" s="1"/>
  <c r="AR18" i="3"/>
  <c r="AO32" i="3"/>
  <c r="AP32" i="3" s="1"/>
  <c r="F18" i="3"/>
  <c r="N18" i="3" s="1"/>
  <c r="E23" i="8"/>
  <c r="Y31" i="3"/>
  <c r="M31" i="3"/>
  <c r="X33" i="3"/>
  <c r="U33" i="3"/>
  <c r="V33" i="3" s="1"/>
  <c r="D15" i="3"/>
  <c r="E15" i="3" s="1"/>
  <c r="AK59" i="3"/>
  <c r="AL59" i="3" s="1"/>
  <c r="I49" i="3"/>
  <c r="J49" i="3"/>
  <c r="AC34" i="2"/>
  <c r="AN44" i="3" s="1"/>
  <c r="AO44" i="3" s="1"/>
  <c r="AP44" i="3" s="1"/>
  <c r="Y32" i="3"/>
  <c r="Z32" i="3" s="1"/>
  <c r="AR43" i="3"/>
  <c r="AB21" i="2"/>
  <c r="AJ31" i="3" s="1"/>
  <c r="AA21" i="2"/>
  <c r="AF31" i="3" s="1"/>
  <c r="AC17" i="2"/>
  <c r="AN27" i="3" s="1"/>
  <c r="Z18" i="2"/>
  <c r="AB28" i="3" s="1"/>
  <c r="AC27" i="2"/>
  <c r="AN37" i="3" s="1"/>
  <c r="AO37" i="3" s="1"/>
  <c r="AP37" i="3" s="1"/>
  <c r="E59" i="3"/>
  <c r="P55" i="3"/>
  <c r="Q55" i="3" s="1"/>
  <c r="P37" i="3"/>
  <c r="Q37" i="3" s="1"/>
  <c r="D46" i="3"/>
  <c r="AC4" i="2"/>
  <c r="AN14" i="3" s="1"/>
  <c r="AA34" i="2"/>
  <c r="AF44" i="3" s="1"/>
  <c r="AG44" i="3" s="1"/>
  <c r="H43" i="3"/>
  <c r="L43" i="3" s="1"/>
  <c r="AC44" i="2"/>
  <c r="AN54" i="3" s="1"/>
  <c r="AC33" i="2"/>
  <c r="AN43" i="3" s="1"/>
  <c r="AO43" i="3" s="1"/>
  <c r="AP43" i="3" s="1"/>
  <c r="AC18" i="2"/>
  <c r="AN28" i="3" s="1"/>
  <c r="I14" i="3"/>
  <c r="D6" i="8"/>
  <c r="AA29" i="2"/>
  <c r="AF39" i="3" s="1"/>
  <c r="Z35" i="2"/>
  <c r="AB45" i="3" s="1"/>
  <c r="AC45" i="3" s="1"/>
  <c r="AD45" i="3" s="1"/>
  <c r="AL32" i="3"/>
  <c r="D48" i="8"/>
  <c r="J45" i="3"/>
  <c r="N45" i="3" s="1"/>
  <c r="AA49" i="2"/>
  <c r="AF59" i="3" s="1"/>
  <c r="AG59" i="3" s="1"/>
  <c r="D39" i="3"/>
  <c r="D23" i="8"/>
  <c r="L56" i="3"/>
  <c r="AA10" i="2"/>
  <c r="AF20" i="3" s="1"/>
  <c r="AH20" i="3" s="1"/>
  <c r="AT20" i="3" s="1"/>
  <c r="E27" i="8"/>
  <c r="AP20" i="3"/>
  <c r="F35" i="3"/>
  <c r="AD33" i="3"/>
  <c r="AD17" i="3"/>
  <c r="AC39" i="3"/>
  <c r="AD39" i="3" s="1"/>
  <c r="AS59" i="3"/>
  <c r="I51" i="8"/>
  <c r="AH33" i="3"/>
  <c r="H25" i="8"/>
  <c r="I19" i="8"/>
  <c r="AH27" i="3"/>
  <c r="F31" i="3"/>
  <c r="F15" i="3"/>
  <c r="F17" i="3"/>
  <c r="AD31" i="3"/>
  <c r="Q39" i="3"/>
  <c r="AK20" i="3"/>
  <c r="AL20" i="3" s="1"/>
  <c r="AK19" i="3"/>
  <c r="AL19" i="3" s="1"/>
  <c r="AL27" i="3"/>
  <c r="AD15" i="3"/>
  <c r="AK37" i="3"/>
  <c r="AL37" i="3" s="1"/>
  <c r="J35" i="3"/>
  <c r="AG20" i="3"/>
  <c r="Y45" i="3"/>
  <c r="U37" i="3"/>
  <c r="V37" i="3" s="1"/>
  <c r="AC49" i="3"/>
  <c r="AL39" i="3"/>
  <c r="T7" i="2"/>
  <c r="I60" i="3"/>
  <c r="D52" i="8"/>
  <c r="AC56" i="3"/>
  <c r="H48" i="8"/>
  <c r="AD56" i="3"/>
  <c r="U11" i="2"/>
  <c r="S11" i="2"/>
  <c r="V11" i="2"/>
  <c r="T11" i="2"/>
  <c r="Q54" i="3"/>
  <c r="R54" i="3" s="1"/>
  <c r="Q47" i="3"/>
  <c r="R47" i="3" s="1"/>
  <c r="AH59" i="3"/>
  <c r="T51" i="3"/>
  <c r="AD46" i="3"/>
  <c r="R20" i="3"/>
  <c r="D37" i="8"/>
  <c r="F37" i="8" s="1"/>
  <c r="X46" i="3"/>
  <c r="S16" i="2"/>
  <c r="T16" i="2"/>
  <c r="S24" i="1"/>
  <c r="Q24" i="2"/>
  <c r="R55" i="3"/>
  <c r="R45" i="3"/>
  <c r="V5" i="2"/>
  <c r="T5" i="2"/>
  <c r="Q30" i="2"/>
  <c r="AB50" i="2"/>
  <c r="AJ60" i="3" s="1"/>
  <c r="Z50" i="2"/>
  <c r="AB60" i="3" s="1"/>
  <c r="H58" i="3"/>
  <c r="Z47" i="2"/>
  <c r="AB57" i="3" s="1"/>
  <c r="AA47" i="2"/>
  <c r="AF57" i="3" s="1"/>
  <c r="D57" i="3"/>
  <c r="AC47" i="2"/>
  <c r="AN57" i="3" s="1"/>
  <c r="Q42" i="3"/>
  <c r="R42" i="3"/>
  <c r="R53" i="3"/>
  <c r="Z43" i="2"/>
  <c r="AB53" i="3" s="1"/>
  <c r="D53" i="3"/>
  <c r="S37" i="2"/>
  <c r="T37" i="2"/>
  <c r="AB37" i="2" s="1"/>
  <c r="AJ47" i="3" s="1"/>
  <c r="V37" i="2"/>
  <c r="T41" i="2"/>
  <c r="S41" i="2"/>
  <c r="U41" i="2"/>
  <c r="AB43" i="2"/>
  <c r="AJ53" i="3" s="1"/>
  <c r="J57" i="3"/>
  <c r="D19" i="3"/>
  <c r="Z9" i="2"/>
  <c r="AB19" i="3" s="1"/>
  <c r="T3" i="2"/>
  <c r="S3" i="2"/>
  <c r="U3" i="2"/>
  <c r="F14" i="3"/>
  <c r="AA35" i="2"/>
  <c r="AF45" i="3" s="1"/>
  <c r="AB35" i="2"/>
  <c r="AJ45" i="3" s="1"/>
  <c r="Z44" i="2"/>
  <c r="AB54" i="3" s="1"/>
  <c r="AB44" i="2"/>
  <c r="AJ54" i="3" s="1"/>
  <c r="AA44" i="2"/>
  <c r="AF54" i="3" s="1"/>
  <c r="D54" i="3"/>
  <c r="H47" i="8"/>
  <c r="AC55" i="3"/>
  <c r="L60" i="3"/>
  <c r="AA43" i="2"/>
  <c r="AF53" i="3" s="1"/>
  <c r="Q48" i="3"/>
  <c r="R48" i="3" s="1"/>
  <c r="AA27" i="2"/>
  <c r="AF37" i="3" s="1"/>
  <c r="H37" i="3"/>
  <c r="D37" i="3"/>
  <c r="Z27" i="2"/>
  <c r="AB37" i="3" s="1"/>
  <c r="H48" i="3"/>
  <c r="L48" i="3" s="1"/>
  <c r="AA38" i="2"/>
  <c r="AF48" i="3" s="1"/>
  <c r="AC38" i="2"/>
  <c r="AN48" i="3" s="1"/>
  <c r="AB38" i="2"/>
  <c r="AJ48" i="3" s="1"/>
  <c r="E48" i="3"/>
  <c r="E46" i="3"/>
  <c r="J44" i="3"/>
  <c r="J46" i="3"/>
  <c r="Q28" i="2"/>
  <c r="R60" i="3"/>
  <c r="R46" i="3"/>
  <c r="P52" i="3"/>
  <c r="V50" i="2"/>
  <c r="AA50" i="2"/>
  <c r="AF60" i="3" s="1"/>
  <c r="T32" i="2"/>
  <c r="V32" i="2"/>
  <c r="S32" i="2"/>
  <c r="R37" i="3"/>
  <c r="F56" i="3"/>
  <c r="Q26" i="2"/>
  <c r="Q20" i="2"/>
  <c r="S20" i="1"/>
  <c r="AB34" i="2"/>
  <c r="AJ44" i="3" s="1"/>
  <c r="S31" i="1"/>
  <c r="Q31" i="2"/>
  <c r="Q19" i="2"/>
  <c r="Q12" i="2"/>
  <c r="Q6" i="2"/>
  <c r="Z40" i="2"/>
  <c r="AB50" i="3" s="1"/>
  <c r="D50" i="3"/>
  <c r="AB47" i="2"/>
  <c r="AJ57" i="3" s="1"/>
  <c r="S27" i="1"/>
  <c r="D49" i="3"/>
  <c r="S42" i="2"/>
  <c r="P57" i="3"/>
  <c r="Q14" i="2"/>
  <c r="Z4" i="2"/>
  <c r="AB14" i="3" s="1"/>
  <c r="D55" i="3"/>
  <c r="U40" i="2"/>
  <c r="S48" i="2"/>
  <c r="U46" i="2"/>
  <c r="T40" i="2"/>
  <c r="AD35" i="3" l="1"/>
  <c r="J27" i="8" s="1"/>
  <c r="F20" i="3"/>
  <c r="N20" i="3" s="1"/>
  <c r="F10" i="8"/>
  <c r="AT18" i="3"/>
  <c r="AH43" i="3"/>
  <c r="X43" i="3"/>
  <c r="AH44" i="3"/>
  <c r="AO14" i="3"/>
  <c r="AP14" i="3"/>
  <c r="X28" i="3"/>
  <c r="AK25" i="3"/>
  <c r="AL25" i="3"/>
  <c r="AG49" i="3"/>
  <c r="AH49" i="3" s="1"/>
  <c r="AC23" i="3"/>
  <c r="AG28" i="3"/>
  <c r="AH28" i="3" s="1"/>
  <c r="J19" i="8"/>
  <c r="AR20" i="3"/>
  <c r="I10" i="8"/>
  <c r="J10" i="8" s="1"/>
  <c r="AS18" i="3"/>
  <c r="D38" i="8"/>
  <c r="L46" i="3"/>
  <c r="AG31" i="3"/>
  <c r="AH31" i="3" s="1"/>
  <c r="H23" i="8"/>
  <c r="AR33" i="3"/>
  <c r="D17" i="8"/>
  <c r="X25" i="3"/>
  <c r="L25" i="3"/>
  <c r="E25" i="3"/>
  <c r="AK35" i="3"/>
  <c r="AS35" i="3" s="1"/>
  <c r="AL35" i="3"/>
  <c r="AT35" i="3" s="1"/>
  <c r="AG39" i="3"/>
  <c r="AH39" i="3" s="1"/>
  <c r="AT39" i="3" s="1"/>
  <c r="AR39" i="3"/>
  <c r="AC3" i="2"/>
  <c r="AN13" i="3" s="1"/>
  <c r="AT59" i="3"/>
  <c r="AL33" i="3"/>
  <c r="AR31" i="3"/>
  <c r="M27" i="3"/>
  <c r="AD25" i="3"/>
  <c r="L39" i="3"/>
  <c r="X39" i="3"/>
  <c r="D31" i="8"/>
  <c r="E39" i="3"/>
  <c r="F39" i="3"/>
  <c r="N39" i="3" s="1"/>
  <c r="E6" i="8"/>
  <c r="M14" i="3"/>
  <c r="J14" i="3"/>
  <c r="Z14" i="3" s="1"/>
  <c r="Y14" i="3"/>
  <c r="AK31" i="3"/>
  <c r="AL31" i="3" s="1"/>
  <c r="E19" i="8"/>
  <c r="F19" i="8" s="1"/>
  <c r="AO46" i="3"/>
  <c r="AP46" i="3" s="1"/>
  <c r="AT46" i="3" s="1"/>
  <c r="I35" i="8"/>
  <c r="AS32" i="3"/>
  <c r="I24" i="8"/>
  <c r="AO25" i="3"/>
  <c r="AS25" i="3" s="1"/>
  <c r="Z18" i="3"/>
  <c r="I38" i="8"/>
  <c r="J38" i="8" s="1"/>
  <c r="E44" i="3"/>
  <c r="X44" i="3"/>
  <c r="L44" i="3"/>
  <c r="AK23" i="3"/>
  <c r="AL23" i="3" s="1"/>
  <c r="D40" i="8"/>
  <c r="I17" i="8"/>
  <c r="AO28" i="3"/>
  <c r="AP28" i="3" s="1"/>
  <c r="Y28" i="3"/>
  <c r="E20" i="8"/>
  <c r="M28" i="3"/>
  <c r="AR59" i="3"/>
  <c r="F28" i="3"/>
  <c r="AH32" i="3"/>
  <c r="AT32" i="3" s="1"/>
  <c r="AO19" i="3"/>
  <c r="AP19" i="3"/>
  <c r="F25" i="8"/>
  <c r="H41" i="8"/>
  <c r="AR49" i="3"/>
  <c r="Q19" i="3"/>
  <c r="R19" i="3"/>
  <c r="I43" i="3"/>
  <c r="D35" i="8"/>
  <c r="X35" i="3"/>
  <c r="Q35" i="3"/>
  <c r="Y35" i="3" s="1"/>
  <c r="R35" i="3"/>
  <c r="Z35" i="3" s="1"/>
  <c r="AR23" i="3"/>
  <c r="Y27" i="3"/>
  <c r="Z27" i="3" s="1"/>
  <c r="H20" i="8"/>
  <c r="AR28" i="3"/>
  <c r="AC28" i="3"/>
  <c r="AC44" i="3"/>
  <c r="I36" i="8" s="1"/>
  <c r="AD44" i="3"/>
  <c r="H31" i="8"/>
  <c r="H51" i="8"/>
  <c r="J51" i="8" s="1"/>
  <c r="AP23" i="3"/>
  <c r="AT43" i="3"/>
  <c r="AP33" i="3"/>
  <c r="AO33" i="3"/>
  <c r="AS33" i="3" s="1"/>
  <c r="U55" i="3"/>
  <c r="V55" i="3" s="1"/>
  <c r="AK28" i="3"/>
  <c r="AL28" i="3" s="1"/>
  <c r="AO27" i="3"/>
  <c r="AS27" i="3" s="1"/>
  <c r="AR27" i="3"/>
  <c r="AP27" i="3"/>
  <c r="AT27" i="3" s="1"/>
  <c r="D36" i="8"/>
  <c r="Y39" i="3"/>
  <c r="H15" i="8"/>
  <c r="AO54" i="3"/>
  <c r="AP54" i="3" s="1"/>
  <c r="E51" i="8"/>
  <c r="F51" i="8" s="1"/>
  <c r="F59" i="3"/>
  <c r="N59" i="3" s="1"/>
  <c r="Y59" i="3"/>
  <c r="M59" i="3"/>
  <c r="M20" i="3"/>
  <c r="E12" i="8"/>
  <c r="L23" i="3"/>
  <c r="E23" i="3"/>
  <c r="D15" i="8"/>
  <c r="X23" i="3"/>
  <c r="Z59" i="3"/>
  <c r="Q33" i="3"/>
  <c r="Y33" i="3" s="1"/>
  <c r="R33" i="3"/>
  <c r="AK47" i="3"/>
  <c r="AL47" i="3" s="1"/>
  <c r="AO13" i="3"/>
  <c r="AP13" i="3"/>
  <c r="AC57" i="3"/>
  <c r="AR57" i="3"/>
  <c r="H49" i="8"/>
  <c r="Z11" i="2"/>
  <c r="AB21" i="3" s="1"/>
  <c r="D21" i="3"/>
  <c r="N35" i="3"/>
  <c r="F27" i="8"/>
  <c r="Z48" i="2"/>
  <c r="AB58" i="3" s="1"/>
  <c r="AB48" i="2"/>
  <c r="AJ58" i="3" s="1"/>
  <c r="D58" i="3"/>
  <c r="AC48" i="2"/>
  <c r="AN58" i="3" s="1"/>
  <c r="T42" i="3"/>
  <c r="AC32" i="2"/>
  <c r="AN42" i="3" s="1"/>
  <c r="I47" i="8"/>
  <c r="J47" i="8" s="1"/>
  <c r="AS55" i="3"/>
  <c r="AK53" i="3"/>
  <c r="AL53" i="3"/>
  <c r="H45" i="8"/>
  <c r="AC53" i="3"/>
  <c r="AD53" i="3" s="1"/>
  <c r="AR53" i="3"/>
  <c r="I58" i="3"/>
  <c r="J58" i="3" s="1"/>
  <c r="P21" i="3"/>
  <c r="AB11" i="2"/>
  <c r="AJ21" i="3" s="1"/>
  <c r="N31" i="3"/>
  <c r="F23" i="8"/>
  <c r="AH23" i="3"/>
  <c r="F6" i="8"/>
  <c r="S31" i="2"/>
  <c r="T31" i="2"/>
  <c r="U31" i="2"/>
  <c r="V31" i="2"/>
  <c r="D29" i="8"/>
  <c r="X37" i="3"/>
  <c r="L37" i="3"/>
  <c r="E37" i="3"/>
  <c r="AK57" i="3"/>
  <c r="AL57" i="3" s="1"/>
  <c r="P13" i="3"/>
  <c r="AB3" i="2"/>
  <c r="AJ13" i="3" s="1"/>
  <c r="AB41" i="2"/>
  <c r="AJ51" i="3" s="1"/>
  <c r="P51" i="3"/>
  <c r="AA48" i="2"/>
  <c r="AF58" i="3" s="1"/>
  <c r="V24" i="2"/>
  <c r="T24" i="2"/>
  <c r="S24" i="2"/>
  <c r="U24" i="2"/>
  <c r="I41" i="8"/>
  <c r="AD49" i="3"/>
  <c r="AS49" i="3"/>
  <c r="Z32" i="2"/>
  <c r="AB42" i="3" s="1"/>
  <c r="D42" i="3"/>
  <c r="E53" i="3"/>
  <c r="D45" i="8"/>
  <c r="L53" i="3"/>
  <c r="X53" i="3"/>
  <c r="AA7" i="2"/>
  <c r="AF17" i="3" s="1"/>
  <c r="H17" i="3"/>
  <c r="AC7" i="2"/>
  <c r="AN17" i="3" s="1"/>
  <c r="AB7" i="2"/>
  <c r="AJ17" i="3" s="1"/>
  <c r="AK44" i="3"/>
  <c r="AS44" i="3" s="1"/>
  <c r="AR44" i="3"/>
  <c r="AK48" i="3"/>
  <c r="AL48" i="3" s="1"/>
  <c r="AC60" i="3"/>
  <c r="H52" i="8"/>
  <c r="AD60" i="3"/>
  <c r="Z31" i="3"/>
  <c r="AB46" i="2"/>
  <c r="AJ56" i="3" s="1"/>
  <c r="P56" i="3"/>
  <c r="AC46" i="2"/>
  <c r="AN56" i="3" s="1"/>
  <c r="H37" i="8"/>
  <c r="AG45" i="3"/>
  <c r="AH45" i="3" s="1"/>
  <c r="AR45" i="3"/>
  <c r="AB40" i="2"/>
  <c r="AJ50" i="3" s="1"/>
  <c r="P50" i="3"/>
  <c r="AA32" i="2"/>
  <c r="AF42" i="3" s="1"/>
  <c r="H42" i="3"/>
  <c r="F48" i="3"/>
  <c r="D47" i="8"/>
  <c r="E55" i="3"/>
  <c r="X55" i="3"/>
  <c r="L55" i="3"/>
  <c r="E50" i="3"/>
  <c r="F50" i="3" s="1"/>
  <c r="L50" i="3"/>
  <c r="U28" i="2"/>
  <c r="V28" i="2"/>
  <c r="T28" i="2"/>
  <c r="S28" i="2"/>
  <c r="AG37" i="3"/>
  <c r="AH37" i="3"/>
  <c r="E54" i="3"/>
  <c r="F54" i="3" s="1"/>
  <c r="N54" i="3" s="1"/>
  <c r="D46" i="8"/>
  <c r="X54" i="3"/>
  <c r="L54" i="3"/>
  <c r="D13" i="3"/>
  <c r="Z3" i="2"/>
  <c r="AB13" i="3" s="1"/>
  <c r="Z41" i="2"/>
  <c r="AB51" i="3" s="1"/>
  <c r="D51" i="3"/>
  <c r="H6" i="8"/>
  <c r="AC14" i="3"/>
  <c r="AD14" i="3" s="1"/>
  <c r="AR14" i="3"/>
  <c r="AC50" i="3"/>
  <c r="S20" i="2"/>
  <c r="T20" i="2"/>
  <c r="V20" i="2"/>
  <c r="U20" i="2"/>
  <c r="AP48" i="3"/>
  <c r="AO48" i="3"/>
  <c r="AG54" i="3"/>
  <c r="AH54" i="3" s="1"/>
  <c r="AA3" i="2"/>
  <c r="AF13" i="3" s="1"/>
  <c r="H13" i="3"/>
  <c r="AA41" i="2"/>
  <c r="AF51" i="3" s="1"/>
  <c r="H51" i="3"/>
  <c r="AK60" i="3"/>
  <c r="AL60" i="3" s="1"/>
  <c r="H26" i="3"/>
  <c r="AA16" i="2"/>
  <c r="AF26" i="3" s="1"/>
  <c r="U51" i="3"/>
  <c r="V51" i="3" s="1"/>
  <c r="I48" i="8"/>
  <c r="J48" i="8" s="1"/>
  <c r="I37" i="3"/>
  <c r="J37" i="3" s="1"/>
  <c r="AG60" i="3"/>
  <c r="AH60" i="3" s="1"/>
  <c r="T14" i="2"/>
  <c r="S14" i="2"/>
  <c r="V14" i="2"/>
  <c r="U14" i="2"/>
  <c r="S6" i="2"/>
  <c r="T6" i="2"/>
  <c r="V6" i="2"/>
  <c r="U6" i="2"/>
  <c r="S26" i="2"/>
  <c r="V26" i="2"/>
  <c r="U26" i="2"/>
  <c r="T26" i="2"/>
  <c r="AC50" i="2"/>
  <c r="AN60" i="3" s="1"/>
  <c r="AR60" i="3" s="1"/>
  <c r="T60" i="3"/>
  <c r="H40" i="8"/>
  <c r="AG48" i="3"/>
  <c r="AH48" i="3" s="1"/>
  <c r="AR48" i="3"/>
  <c r="AK54" i="3"/>
  <c r="AL54" i="3" s="1"/>
  <c r="AB32" i="2"/>
  <c r="AJ42" i="3" s="1"/>
  <c r="AC37" i="2"/>
  <c r="AN47" i="3" s="1"/>
  <c r="T47" i="3"/>
  <c r="AO57" i="3"/>
  <c r="AP57" i="3" s="1"/>
  <c r="V30" i="2"/>
  <c r="S30" i="2"/>
  <c r="T30" i="2"/>
  <c r="U30" i="2"/>
  <c r="D26" i="3"/>
  <c r="AC16" i="2"/>
  <c r="AN26" i="3" s="1"/>
  <c r="AB16" i="2"/>
  <c r="AJ26" i="3" s="1"/>
  <c r="Z16" i="2"/>
  <c r="AB26" i="3" s="1"/>
  <c r="AC41" i="2"/>
  <c r="AN51" i="3" s="1"/>
  <c r="Z45" i="3"/>
  <c r="R39" i="3"/>
  <c r="Z20" i="3"/>
  <c r="N56" i="3"/>
  <c r="F48" i="8"/>
  <c r="I48" i="3"/>
  <c r="E40" i="8" s="1"/>
  <c r="J48" i="3"/>
  <c r="AC54" i="3"/>
  <c r="H46" i="8"/>
  <c r="AD54" i="3"/>
  <c r="AR54" i="3"/>
  <c r="AA37" i="2"/>
  <c r="AF47" i="3" s="1"/>
  <c r="H47" i="3"/>
  <c r="L57" i="3"/>
  <c r="X57" i="3"/>
  <c r="D49" i="8"/>
  <c r="E57" i="3"/>
  <c r="AA5" i="2"/>
  <c r="AF15" i="3" s="1"/>
  <c r="H15" i="3"/>
  <c r="AB5" i="2"/>
  <c r="AJ15" i="3" s="1"/>
  <c r="AD55" i="3"/>
  <c r="AT55" i="3" s="1"/>
  <c r="H21" i="3"/>
  <c r="AA11" i="2"/>
  <c r="AF21" i="3" s="1"/>
  <c r="E52" i="8"/>
  <c r="M60" i="3"/>
  <c r="X49" i="3"/>
  <c r="E49" i="3"/>
  <c r="F49" i="3" s="1"/>
  <c r="N49" i="3" s="1"/>
  <c r="D41" i="8"/>
  <c r="L49" i="3"/>
  <c r="R57" i="3"/>
  <c r="Q57" i="3"/>
  <c r="V12" i="2"/>
  <c r="U12" i="2"/>
  <c r="S12" i="2"/>
  <c r="T12" i="2"/>
  <c r="Q52" i="3"/>
  <c r="R52" i="3"/>
  <c r="F46" i="3"/>
  <c r="N46" i="3" s="1"/>
  <c r="E38" i="8"/>
  <c r="M46" i="3"/>
  <c r="Y46" i="3"/>
  <c r="AG53" i="3"/>
  <c r="AH53" i="3" s="1"/>
  <c r="AC19" i="3"/>
  <c r="AD19" i="3" s="1"/>
  <c r="AT19" i="3" s="1"/>
  <c r="H11" i="8"/>
  <c r="AR19" i="3"/>
  <c r="AA40" i="2"/>
  <c r="AF50" i="3" s="1"/>
  <c r="H42" i="8" s="1"/>
  <c r="AC40" i="2"/>
  <c r="AN50" i="3" s="1"/>
  <c r="H50" i="3"/>
  <c r="X50" i="3" s="1"/>
  <c r="D52" i="3"/>
  <c r="Z42" i="2"/>
  <c r="AB52" i="3" s="1"/>
  <c r="AC42" i="2"/>
  <c r="AN52" i="3" s="1"/>
  <c r="AA42" i="2"/>
  <c r="AF52" i="3" s="1"/>
  <c r="U19" i="2"/>
  <c r="S19" i="2"/>
  <c r="V19" i="2"/>
  <c r="T19" i="2"/>
  <c r="AB42" i="2"/>
  <c r="AJ52" i="3" s="1"/>
  <c r="X48" i="3"/>
  <c r="AC37" i="3"/>
  <c r="AD37" i="3" s="1"/>
  <c r="H29" i="8"/>
  <c r="AR37" i="3"/>
  <c r="AK45" i="3"/>
  <c r="AL45" i="3" s="1"/>
  <c r="E19" i="3"/>
  <c r="F19" i="3" s="1"/>
  <c r="N19" i="3" s="1"/>
  <c r="L19" i="3"/>
  <c r="D11" i="8"/>
  <c r="X19" i="3"/>
  <c r="Z37" i="2"/>
  <c r="AB47" i="3" s="1"/>
  <c r="D47" i="3"/>
  <c r="AG57" i="3"/>
  <c r="AH57" i="3" s="1"/>
  <c r="AC5" i="2"/>
  <c r="AN15" i="3" s="1"/>
  <c r="T15" i="3"/>
  <c r="T21" i="3"/>
  <c r="AC11" i="2"/>
  <c r="AN21" i="3" s="1"/>
  <c r="J60" i="3"/>
  <c r="N60" i="3" s="1"/>
  <c r="AS20" i="3"/>
  <c r="I12" i="8"/>
  <c r="J12" i="8" s="1"/>
  <c r="J25" i="8"/>
  <c r="I31" i="8"/>
  <c r="J31" i="8" s="1"/>
  <c r="AS39" i="3"/>
  <c r="AT33" i="3" l="1"/>
  <c r="Z33" i="3"/>
  <c r="J35" i="8"/>
  <c r="N14" i="3"/>
  <c r="J36" i="8"/>
  <c r="AT31" i="3"/>
  <c r="AS23" i="3"/>
  <c r="F20" i="8"/>
  <c r="AL44" i="3"/>
  <c r="AT44" i="3" s="1"/>
  <c r="F12" i="8"/>
  <c r="J17" i="8"/>
  <c r="Y43" i="3"/>
  <c r="E35" i="8"/>
  <c r="F35" i="8" s="1"/>
  <c r="M43" i="3"/>
  <c r="E17" i="8"/>
  <c r="F17" i="8" s="1"/>
  <c r="M25" i="3"/>
  <c r="Y25" i="3"/>
  <c r="AT49" i="3"/>
  <c r="F40" i="8"/>
  <c r="Z28" i="3"/>
  <c r="N28" i="3"/>
  <c r="E31" i="8"/>
  <c r="F31" i="8" s="1"/>
  <c r="M39" i="3"/>
  <c r="AP25" i="3"/>
  <c r="AT25" i="3" s="1"/>
  <c r="AD23" i="3"/>
  <c r="AT23" i="3" s="1"/>
  <c r="F25" i="3"/>
  <c r="N25" i="3" s="1"/>
  <c r="AT37" i="3"/>
  <c r="AT14" i="3"/>
  <c r="J24" i="8"/>
  <c r="Z43" i="3"/>
  <c r="I20" i="8"/>
  <c r="J20" i="8" s="1"/>
  <c r="AS28" i="3"/>
  <c r="AD28" i="3"/>
  <c r="AT28" i="3" s="1"/>
  <c r="J43" i="3"/>
  <c r="N43" i="3" s="1"/>
  <c r="F44" i="3"/>
  <c r="N44" i="3" s="1"/>
  <c r="M44" i="3"/>
  <c r="E36" i="8"/>
  <c r="F36" i="8" s="1"/>
  <c r="Y44" i="3"/>
  <c r="Z44" i="3" s="1"/>
  <c r="Y48" i="3"/>
  <c r="I15" i="8"/>
  <c r="M23" i="3"/>
  <c r="Y23" i="3"/>
  <c r="E15" i="8"/>
  <c r="F23" i="3"/>
  <c r="N23" i="3" s="1"/>
  <c r="F52" i="8"/>
  <c r="Z39" i="3"/>
  <c r="AS46" i="3"/>
  <c r="I23" i="8"/>
  <c r="J23" i="8" s="1"/>
  <c r="AS31" i="3"/>
  <c r="M57" i="3"/>
  <c r="E49" i="8"/>
  <c r="Y57" i="3"/>
  <c r="Z57" i="3" s="1"/>
  <c r="Z26" i="2"/>
  <c r="AB36" i="3" s="1"/>
  <c r="D36" i="3"/>
  <c r="Q51" i="3"/>
  <c r="R51" i="3" s="1"/>
  <c r="Y37" i="3"/>
  <c r="E29" i="8"/>
  <c r="M37" i="3"/>
  <c r="AK58" i="3"/>
  <c r="AL58" i="3" s="1"/>
  <c r="U21" i="3"/>
  <c r="V21" i="3" s="1"/>
  <c r="P29" i="3"/>
  <c r="AB19" i="2"/>
  <c r="AJ29" i="3" s="1"/>
  <c r="F38" i="8"/>
  <c r="AG21" i="3"/>
  <c r="AH21" i="3"/>
  <c r="L26" i="3"/>
  <c r="X26" i="3"/>
  <c r="D18" i="8"/>
  <c r="E26" i="3"/>
  <c r="AO47" i="3"/>
  <c r="AP47" i="3" s="1"/>
  <c r="P16" i="3"/>
  <c r="AB6" i="2"/>
  <c r="AJ16" i="3" s="1"/>
  <c r="I51" i="3"/>
  <c r="J51" i="3" s="1"/>
  <c r="AB20" i="2"/>
  <c r="AJ30" i="3" s="1"/>
  <c r="P30" i="3"/>
  <c r="AC13" i="3"/>
  <c r="H5" i="8"/>
  <c r="AR13" i="3"/>
  <c r="M48" i="3"/>
  <c r="I37" i="8"/>
  <c r="AS45" i="3"/>
  <c r="J41" i="8"/>
  <c r="AK51" i="3"/>
  <c r="AL51" i="3" s="1"/>
  <c r="H50" i="8"/>
  <c r="AC58" i="3"/>
  <c r="AD58" i="3" s="1"/>
  <c r="AR58" i="3"/>
  <c r="I49" i="8"/>
  <c r="AS57" i="3"/>
  <c r="T22" i="3"/>
  <c r="AC12" i="2"/>
  <c r="AN22" i="3" s="1"/>
  <c r="AG52" i="3"/>
  <c r="AH52" i="3" s="1"/>
  <c r="I21" i="3"/>
  <c r="J21" i="3"/>
  <c r="I46" i="8"/>
  <c r="J46" i="8" s="1"/>
  <c r="AS54" i="3"/>
  <c r="AB30" i="2"/>
  <c r="AJ40" i="3" s="1"/>
  <c r="P40" i="3"/>
  <c r="AK42" i="3"/>
  <c r="AL42" i="3" s="1"/>
  <c r="T16" i="3"/>
  <c r="AC6" i="2"/>
  <c r="AN16" i="3" s="1"/>
  <c r="AG51" i="3"/>
  <c r="AH51" i="3" s="1"/>
  <c r="T30" i="3"/>
  <c r="AC20" i="2"/>
  <c r="AN30" i="3" s="1"/>
  <c r="D5" i="8"/>
  <c r="X13" i="3"/>
  <c r="L13" i="3"/>
  <c r="E13" i="3"/>
  <c r="Z28" i="2"/>
  <c r="AB38" i="3" s="1"/>
  <c r="D38" i="3"/>
  <c r="J37" i="8"/>
  <c r="AK17" i="3"/>
  <c r="AL17" i="3" s="1"/>
  <c r="M53" i="3"/>
  <c r="E45" i="8"/>
  <c r="Y53" i="3"/>
  <c r="AK13" i="3"/>
  <c r="AL13" i="3" s="1"/>
  <c r="AT53" i="3"/>
  <c r="U47" i="3"/>
  <c r="V47" i="3" s="1"/>
  <c r="H40" i="3"/>
  <c r="AA30" i="2"/>
  <c r="AF40" i="3" s="1"/>
  <c r="H16" i="3"/>
  <c r="AA6" i="2"/>
  <c r="AF16" i="3" s="1"/>
  <c r="I13" i="3"/>
  <c r="J13" i="3" s="1"/>
  <c r="I6" i="8"/>
  <c r="J6" i="8" s="1"/>
  <c r="AS14" i="3"/>
  <c r="H38" i="3"/>
  <c r="AA28" i="2"/>
  <c r="AF38" i="3" s="1"/>
  <c r="N48" i="3"/>
  <c r="AT45" i="3"/>
  <c r="AO17" i="3"/>
  <c r="AP17" i="3" s="1"/>
  <c r="E42" i="3"/>
  <c r="F42" i="3" s="1"/>
  <c r="X42" i="3"/>
  <c r="D34" i="8"/>
  <c r="L42" i="3"/>
  <c r="AB24" i="2"/>
  <c r="AJ34" i="3" s="1"/>
  <c r="P34" i="3"/>
  <c r="Q13" i="3"/>
  <c r="R13" i="3" s="1"/>
  <c r="AC47" i="3"/>
  <c r="AD47" i="3"/>
  <c r="H39" i="8"/>
  <c r="AR47" i="3"/>
  <c r="AT54" i="3"/>
  <c r="AA14" i="2"/>
  <c r="AF24" i="3" s="1"/>
  <c r="H24" i="3"/>
  <c r="I42" i="8"/>
  <c r="I29" i="8"/>
  <c r="J29" i="8" s="1"/>
  <c r="AS37" i="3"/>
  <c r="F57" i="3"/>
  <c r="N57" i="3" s="1"/>
  <c r="U60" i="3"/>
  <c r="Y60" i="3" s="1"/>
  <c r="X60" i="3"/>
  <c r="AA20" i="2"/>
  <c r="AF30" i="3" s="1"/>
  <c r="H30" i="3"/>
  <c r="AO15" i="3"/>
  <c r="AP15" i="3" s="1"/>
  <c r="Z48" i="3"/>
  <c r="H44" i="8"/>
  <c r="AC52" i="3"/>
  <c r="AR52" i="3"/>
  <c r="AD52" i="3"/>
  <c r="I11" i="8"/>
  <c r="J11" i="8" s="1"/>
  <c r="AS19" i="3"/>
  <c r="Z46" i="3"/>
  <c r="Z30" i="2"/>
  <c r="AB40" i="3" s="1"/>
  <c r="D40" i="3"/>
  <c r="AO60" i="3"/>
  <c r="AP60" i="3" s="1"/>
  <c r="AT60" i="3" s="1"/>
  <c r="D16" i="3"/>
  <c r="Z6" i="2"/>
  <c r="AB16" i="3" s="1"/>
  <c r="AG13" i="3"/>
  <c r="AH13" i="3" s="1"/>
  <c r="Z20" i="2"/>
  <c r="AB30" i="3" s="1"/>
  <c r="D30" i="3"/>
  <c r="AC28" i="2"/>
  <c r="AN38" i="3" s="1"/>
  <c r="T38" i="3"/>
  <c r="I42" i="3"/>
  <c r="J42" i="3"/>
  <c r="AO56" i="3"/>
  <c r="AP56" i="3" s="1"/>
  <c r="I52" i="8"/>
  <c r="J52" i="8" s="1"/>
  <c r="AS60" i="3"/>
  <c r="X17" i="3"/>
  <c r="I17" i="3"/>
  <c r="J17" i="3" s="1"/>
  <c r="N17" i="3" s="1"/>
  <c r="D9" i="8"/>
  <c r="L17" i="3"/>
  <c r="H34" i="8"/>
  <c r="AR42" i="3"/>
  <c r="AC42" i="3"/>
  <c r="Z24" i="2"/>
  <c r="AB34" i="3" s="1"/>
  <c r="D34" i="3"/>
  <c r="T41" i="3"/>
  <c r="AC31" i="2"/>
  <c r="AN41" i="3" s="1"/>
  <c r="I45" i="8"/>
  <c r="AS53" i="3"/>
  <c r="AO42" i="3"/>
  <c r="AP42" i="3" s="1"/>
  <c r="D13" i="8"/>
  <c r="L21" i="3"/>
  <c r="X21" i="3"/>
  <c r="E21" i="3"/>
  <c r="Z19" i="2"/>
  <c r="AB29" i="3" s="1"/>
  <c r="D29" i="3"/>
  <c r="AO26" i="3"/>
  <c r="AP26" i="3" s="1"/>
  <c r="AC51" i="3"/>
  <c r="AD51" i="3" s="1"/>
  <c r="H43" i="8"/>
  <c r="AR51" i="3"/>
  <c r="Y19" i="3"/>
  <c r="Z19" i="3" s="1"/>
  <c r="M19" i="3"/>
  <c r="E11" i="8"/>
  <c r="F11" i="8" s="1"/>
  <c r="AK52" i="3"/>
  <c r="AL52" i="3"/>
  <c r="E52" i="3"/>
  <c r="F52" i="3" s="1"/>
  <c r="N52" i="3" s="1"/>
  <c r="D44" i="8"/>
  <c r="X52" i="3"/>
  <c r="L52" i="3"/>
  <c r="H22" i="3"/>
  <c r="AA12" i="2"/>
  <c r="AF22" i="3" s="1"/>
  <c r="AK15" i="3"/>
  <c r="AL15" i="3" s="1"/>
  <c r="I47" i="3"/>
  <c r="J47" i="3" s="1"/>
  <c r="AO51" i="3"/>
  <c r="AP51" i="3" s="1"/>
  <c r="AC30" i="2"/>
  <c r="AN40" i="3" s="1"/>
  <c r="T40" i="3"/>
  <c r="H36" i="3"/>
  <c r="AA26" i="2"/>
  <c r="AF36" i="3" s="1"/>
  <c r="P24" i="3"/>
  <c r="AB14" i="2"/>
  <c r="AJ24" i="3" s="1"/>
  <c r="AG26" i="3"/>
  <c r="AH26" i="3" s="1"/>
  <c r="AR50" i="3"/>
  <c r="P38" i="3"/>
  <c r="AB28" i="2"/>
  <c r="AJ38" i="3" s="1"/>
  <c r="E47" i="8"/>
  <c r="F47" i="8" s="1"/>
  <c r="M55" i="3"/>
  <c r="Y55" i="3"/>
  <c r="Z55" i="3" s="1"/>
  <c r="AG42" i="3"/>
  <c r="AH42" i="3"/>
  <c r="Q56" i="3"/>
  <c r="Y56" i="3" s="1"/>
  <c r="X56" i="3"/>
  <c r="AG17" i="3"/>
  <c r="AR17" i="3"/>
  <c r="H9" i="8"/>
  <c r="H34" i="3"/>
  <c r="AA24" i="2"/>
  <c r="AF34" i="3" s="1"/>
  <c r="P41" i="3"/>
  <c r="AB31" i="2"/>
  <c r="AJ41" i="3" s="1"/>
  <c r="J45" i="8"/>
  <c r="U42" i="3"/>
  <c r="V42" i="3"/>
  <c r="H13" i="8"/>
  <c r="AR21" i="3"/>
  <c r="AC21" i="3"/>
  <c r="AD21" i="3"/>
  <c r="AO21" i="3"/>
  <c r="AP21" i="3" s="1"/>
  <c r="U15" i="3"/>
  <c r="V15" i="3" s="1"/>
  <c r="I50" i="3"/>
  <c r="M50" i="3" s="1"/>
  <c r="J50" i="3"/>
  <c r="N50" i="3" s="1"/>
  <c r="Z12" i="2"/>
  <c r="AB22" i="3" s="1"/>
  <c r="D22" i="3"/>
  <c r="I15" i="3"/>
  <c r="D7" i="8"/>
  <c r="J15" i="3"/>
  <c r="N15" i="3" s="1"/>
  <c r="X15" i="3"/>
  <c r="L15" i="3"/>
  <c r="P36" i="3"/>
  <c r="AB26" i="2"/>
  <c r="AJ36" i="3" s="1"/>
  <c r="Q50" i="3"/>
  <c r="R50" i="3"/>
  <c r="AR56" i="3"/>
  <c r="AK56" i="3"/>
  <c r="AS56" i="3" s="1"/>
  <c r="F53" i="3"/>
  <c r="N53" i="3" s="1"/>
  <c r="T34" i="3"/>
  <c r="AC24" i="2"/>
  <c r="AN34" i="3" s="1"/>
  <c r="H41" i="3"/>
  <c r="AA31" i="2"/>
  <c r="AF41" i="3" s="1"/>
  <c r="AK21" i="3"/>
  <c r="AL21" i="3"/>
  <c r="AO58" i="3"/>
  <c r="AP58" i="3" s="1"/>
  <c r="AG50" i="3"/>
  <c r="AO52" i="3"/>
  <c r="AP52" i="3" s="1"/>
  <c r="AA19" i="2"/>
  <c r="AF29" i="3" s="1"/>
  <c r="H29" i="3"/>
  <c r="AG47" i="3"/>
  <c r="AH47" i="3"/>
  <c r="H18" i="8"/>
  <c r="AR26" i="3"/>
  <c r="AC26" i="3"/>
  <c r="AD26" i="3"/>
  <c r="AT48" i="3"/>
  <c r="AC14" i="2"/>
  <c r="AN24" i="3" s="1"/>
  <c r="T24" i="3"/>
  <c r="I26" i="3"/>
  <c r="J26" i="3" s="1"/>
  <c r="E47" i="3"/>
  <c r="F47" i="3" s="1"/>
  <c r="X47" i="3"/>
  <c r="D39" i="8"/>
  <c r="L47" i="3"/>
  <c r="T29" i="3"/>
  <c r="AC19" i="2"/>
  <c r="AN29" i="3" s="1"/>
  <c r="AO50" i="3"/>
  <c r="AP50" i="3" s="1"/>
  <c r="P22" i="3"/>
  <c r="AB12" i="2"/>
  <c r="AJ22" i="3" s="1"/>
  <c r="M49" i="3"/>
  <c r="E41" i="8"/>
  <c r="F41" i="8" s="1"/>
  <c r="Y49" i="3"/>
  <c r="Z49" i="3" s="1"/>
  <c r="AG15" i="3"/>
  <c r="H7" i="8"/>
  <c r="AH15" i="3"/>
  <c r="AR15" i="3"/>
  <c r="AK26" i="3"/>
  <c r="AL26" i="3" s="1"/>
  <c r="I40" i="8"/>
  <c r="J40" i="8" s="1"/>
  <c r="AS48" i="3"/>
  <c r="T36" i="3"/>
  <c r="AC26" i="2"/>
  <c r="AN36" i="3" s="1"/>
  <c r="D24" i="3"/>
  <c r="Z14" i="2"/>
  <c r="AB24" i="3" s="1"/>
  <c r="AD50" i="3"/>
  <c r="L51" i="3"/>
  <c r="E51" i="3"/>
  <c r="F51" i="3" s="1"/>
  <c r="N51" i="3" s="1"/>
  <c r="D43" i="8"/>
  <c r="X51" i="3"/>
  <c r="M54" i="3"/>
  <c r="Y54" i="3"/>
  <c r="Z54" i="3" s="1"/>
  <c r="E46" i="8"/>
  <c r="F46" i="8" s="1"/>
  <c r="D42" i="8"/>
  <c r="F55" i="3"/>
  <c r="N55" i="3" s="1"/>
  <c r="AK50" i="3"/>
  <c r="AL50" i="3"/>
  <c r="AG58" i="3"/>
  <c r="AH58" i="3" s="1"/>
  <c r="F37" i="3"/>
  <c r="N37" i="3" s="1"/>
  <c r="D41" i="3"/>
  <c r="Z31" i="2"/>
  <c r="AB41" i="3" s="1"/>
  <c r="Q21" i="3"/>
  <c r="R21" i="3"/>
  <c r="D50" i="8"/>
  <c r="X58" i="3"/>
  <c r="E58" i="3"/>
  <c r="L58" i="3"/>
  <c r="AD57" i="3"/>
  <c r="AT57" i="3" s="1"/>
  <c r="N42" i="3" l="1"/>
  <c r="J15" i="8"/>
  <c r="Z25" i="3"/>
  <c r="F15" i="8"/>
  <c r="T11" i="3"/>
  <c r="P11" i="3"/>
  <c r="Z23" i="3"/>
  <c r="AT58" i="3"/>
  <c r="AS50" i="3"/>
  <c r="AK22" i="3"/>
  <c r="AL22" i="3"/>
  <c r="Q36" i="3"/>
  <c r="R36" i="3" s="1"/>
  <c r="H21" i="8"/>
  <c r="AC29" i="3"/>
  <c r="AR29" i="3"/>
  <c r="AD29" i="3"/>
  <c r="AG38" i="3"/>
  <c r="AH38" i="3"/>
  <c r="AK41" i="3"/>
  <c r="AL41" i="3" s="1"/>
  <c r="AK38" i="3"/>
  <c r="AL38" i="3" s="1"/>
  <c r="AG36" i="3"/>
  <c r="AH36" i="3"/>
  <c r="I24" i="3"/>
  <c r="J24" i="3" s="1"/>
  <c r="I38" i="3"/>
  <c r="J38" i="3" s="1"/>
  <c r="AG40" i="3"/>
  <c r="AH40" i="3"/>
  <c r="E42" i="8"/>
  <c r="U16" i="3"/>
  <c r="V16" i="3" s="1"/>
  <c r="F45" i="8"/>
  <c r="F49" i="8"/>
  <c r="H28" i="8"/>
  <c r="AC36" i="3"/>
  <c r="AR36" i="3"/>
  <c r="N47" i="3"/>
  <c r="AT21" i="3"/>
  <c r="Q38" i="3"/>
  <c r="R38" i="3" s="1"/>
  <c r="AT51" i="3"/>
  <c r="E13" i="8"/>
  <c r="Y21" i="3"/>
  <c r="Z21" i="3" s="1"/>
  <c r="M21" i="3"/>
  <c r="D22" i="8"/>
  <c r="X30" i="3"/>
  <c r="L30" i="3"/>
  <c r="E30" i="3"/>
  <c r="I44" i="8"/>
  <c r="AS52" i="3"/>
  <c r="AG24" i="3"/>
  <c r="AH24" i="3" s="1"/>
  <c r="E34" i="8"/>
  <c r="Y42" i="3"/>
  <c r="Z42" i="3" s="1"/>
  <c r="M42" i="3"/>
  <c r="I40" i="3"/>
  <c r="J40" i="3" s="1"/>
  <c r="Y50" i="3"/>
  <c r="Z50" i="3" s="1"/>
  <c r="I5" i="8"/>
  <c r="AS13" i="3"/>
  <c r="AS17" i="3"/>
  <c r="I9" i="8"/>
  <c r="AG30" i="3"/>
  <c r="AH30" i="3" s="1"/>
  <c r="I16" i="3"/>
  <c r="J16" i="3" s="1"/>
  <c r="AJ11" i="3"/>
  <c r="E5" i="8"/>
  <c r="Y13" i="3"/>
  <c r="M13" i="3"/>
  <c r="D28" i="8"/>
  <c r="X36" i="3"/>
  <c r="L36" i="3"/>
  <c r="E36" i="3"/>
  <c r="F36" i="3" s="1"/>
  <c r="AS26" i="3"/>
  <c r="I18" i="8"/>
  <c r="J18" i="8" s="1"/>
  <c r="AT15" i="3"/>
  <c r="AG41" i="3"/>
  <c r="AH41" i="3" s="1"/>
  <c r="Q41" i="3"/>
  <c r="R41" i="3" s="1"/>
  <c r="I36" i="3"/>
  <c r="J36" i="3" s="1"/>
  <c r="Z53" i="3"/>
  <c r="AO36" i="3"/>
  <c r="AP36" i="3" s="1"/>
  <c r="AH50" i="3"/>
  <c r="J42" i="8" s="1"/>
  <c r="I41" i="3"/>
  <c r="J41" i="3" s="1"/>
  <c r="I13" i="8"/>
  <c r="AS21" i="3"/>
  <c r="AG34" i="3"/>
  <c r="AH34" i="3" s="1"/>
  <c r="R56" i="3"/>
  <c r="Z56" i="3" s="1"/>
  <c r="U40" i="3"/>
  <c r="V40" i="3" s="1"/>
  <c r="AG22" i="3"/>
  <c r="AH22" i="3" s="1"/>
  <c r="F21" i="3"/>
  <c r="N21" i="3" s="1"/>
  <c r="AO41" i="3"/>
  <c r="AP41" i="3" s="1"/>
  <c r="AC30" i="3"/>
  <c r="AD30" i="3" s="1"/>
  <c r="AR30" i="3"/>
  <c r="H22" i="8"/>
  <c r="E40" i="3"/>
  <c r="F40" i="3" s="1"/>
  <c r="X40" i="3"/>
  <c r="D32" i="8"/>
  <c r="L40" i="3"/>
  <c r="J44" i="8"/>
  <c r="V60" i="3"/>
  <c r="Z60" i="3" s="1"/>
  <c r="Q30" i="3"/>
  <c r="R30" i="3" s="1"/>
  <c r="Y26" i="3"/>
  <c r="M26" i="3"/>
  <c r="E18" i="8"/>
  <c r="AT26" i="3"/>
  <c r="AT52" i="3"/>
  <c r="AO16" i="3"/>
  <c r="AP16" i="3" s="1"/>
  <c r="E24" i="3"/>
  <c r="F24" i="3" s="1"/>
  <c r="D16" i="8"/>
  <c r="L24" i="3"/>
  <c r="X24" i="3"/>
  <c r="E39" i="8"/>
  <c r="Y47" i="3"/>
  <c r="M47" i="3"/>
  <c r="U36" i="3"/>
  <c r="V36" i="3" s="1"/>
  <c r="AS15" i="3"/>
  <c r="I7" i="8"/>
  <c r="J7" i="8" s="1"/>
  <c r="AO40" i="3"/>
  <c r="AP40" i="3" s="1"/>
  <c r="I22" i="3"/>
  <c r="J22" i="3" s="1"/>
  <c r="I43" i="8"/>
  <c r="J43" i="8" s="1"/>
  <c r="AS51" i="3"/>
  <c r="U41" i="3"/>
  <c r="V41" i="3"/>
  <c r="AF11" i="3"/>
  <c r="H32" i="8"/>
  <c r="AC40" i="3"/>
  <c r="AD40" i="3" s="1"/>
  <c r="AR40" i="3"/>
  <c r="Q34" i="3"/>
  <c r="R34" i="3" s="1"/>
  <c r="H11" i="3"/>
  <c r="E38" i="3"/>
  <c r="D30" i="8"/>
  <c r="L38" i="3"/>
  <c r="X38" i="3"/>
  <c r="AO30" i="3"/>
  <c r="AP30" i="3" s="1"/>
  <c r="Q40" i="3"/>
  <c r="R40" i="3" s="1"/>
  <c r="AS58" i="3"/>
  <c r="I50" i="8"/>
  <c r="AK30" i="3"/>
  <c r="AL30" i="3"/>
  <c r="AT50" i="3"/>
  <c r="AG29" i="3"/>
  <c r="AH29" i="3" s="1"/>
  <c r="Q24" i="3"/>
  <c r="R24" i="3" s="1"/>
  <c r="AO38" i="3"/>
  <c r="AP38" i="3" s="1"/>
  <c r="Q16" i="3"/>
  <c r="R16" i="3"/>
  <c r="AC24" i="3"/>
  <c r="AD24" i="3" s="1"/>
  <c r="AR24" i="3"/>
  <c r="H16" i="8"/>
  <c r="AO29" i="3"/>
  <c r="AP29" i="3" s="1"/>
  <c r="AO34" i="3"/>
  <c r="AP34" i="3" s="1"/>
  <c r="I34" i="3"/>
  <c r="J34" i="3"/>
  <c r="U29" i="3"/>
  <c r="V29" i="3" s="1"/>
  <c r="U24" i="3"/>
  <c r="V24" i="3" s="1"/>
  <c r="J49" i="8"/>
  <c r="U34" i="3"/>
  <c r="V34" i="3" s="1"/>
  <c r="E7" i="8"/>
  <c r="F7" i="8" s="1"/>
  <c r="Y15" i="3"/>
  <c r="Z15" i="3" s="1"/>
  <c r="M15" i="3"/>
  <c r="J13" i="8"/>
  <c r="L34" i="3"/>
  <c r="E34" i="3"/>
  <c r="X34" i="3"/>
  <c r="F34" i="3"/>
  <c r="D26" i="8"/>
  <c r="AK34" i="3"/>
  <c r="AL34" i="3" s="1"/>
  <c r="AC38" i="3"/>
  <c r="H30" i="8"/>
  <c r="AR38" i="3"/>
  <c r="U30" i="3"/>
  <c r="V30" i="3" s="1"/>
  <c r="AK40" i="3"/>
  <c r="AL40" i="3" s="1"/>
  <c r="J50" i="8"/>
  <c r="F26" i="3"/>
  <c r="N26" i="3" s="1"/>
  <c r="AK29" i="3"/>
  <c r="AL29" i="3" s="1"/>
  <c r="D8" i="8"/>
  <c r="X16" i="3"/>
  <c r="L16" i="3"/>
  <c r="E16" i="3"/>
  <c r="F16" i="3"/>
  <c r="M58" i="3"/>
  <c r="E50" i="8"/>
  <c r="F50" i="8" s="1"/>
  <c r="Y58" i="3"/>
  <c r="AC41" i="3"/>
  <c r="AD41" i="3" s="1"/>
  <c r="H33" i="8"/>
  <c r="AR41" i="3"/>
  <c r="M51" i="3"/>
  <c r="Y51" i="3"/>
  <c r="Z51" i="3" s="1"/>
  <c r="E43" i="8"/>
  <c r="F43" i="8" s="1"/>
  <c r="AC34" i="3"/>
  <c r="AD34" i="3" s="1"/>
  <c r="H26" i="8"/>
  <c r="AR34" i="3"/>
  <c r="Y17" i="3"/>
  <c r="Z17" i="3" s="1"/>
  <c r="E9" i="8"/>
  <c r="F9" i="8" s="1"/>
  <c r="M17" i="3"/>
  <c r="AT47" i="3"/>
  <c r="D11" i="3"/>
  <c r="X11" i="3" s="1"/>
  <c r="AO22" i="3"/>
  <c r="AP22" i="3" s="1"/>
  <c r="AD13" i="3"/>
  <c r="Q29" i="3"/>
  <c r="R29" i="3" s="1"/>
  <c r="AN11" i="3"/>
  <c r="Z47" i="3"/>
  <c r="E44" i="8"/>
  <c r="F44" i="8" s="1"/>
  <c r="M52" i="3"/>
  <c r="Y52" i="3"/>
  <c r="Z52" i="3" s="1"/>
  <c r="I34" i="8"/>
  <c r="AS42" i="3"/>
  <c r="F29" i="8"/>
  <c r="Q22" i="3"/>
  <c r="R22" i="3"/>
  <c r="AO24" i="3"/>
  <c r="AP24" i="3" s="1"/>
  <c r="D14" i="8"/>
  <c r="X22" i="3"/>
  <c r="L22" i="3"/>
  <c r="E22" i="3"/>
  <c r="F58" i="3"/>
  <c r="N58" i="3" s="1"/>
  <c r="E41" i="3"/>
  <c r="F41" i="3" s="1"/>
  <c r="D33" i="8"/>
  <c r="X41" i="3"/>
  <c r="L41" i="3"/>
  <c r="F42" i="8"/>
  <c r="F39" i="8"/>
  <c r="I29" i="3"/>
  <c r="J29" i="3" s="1"/>
  <c r="AL56" i="3"/>
  <c r="AT56" i="3" s="1"/>
  <c r="AK36" i="3"/>
  <c r="AL36" i="3"/>
  <c r="AC22" i="3"/>
  <c r="AD22" i="3" s="1"/>
  <c r="H14" i="8"/>
  <c r="AR22" i="3"/>
  <c r="AH17" i="3"/>
  <c r="AT17" i="3" s="1"/>
  <c r="AK24" i="3"/>
  <c r="AL24" i="3" s="1"/>
  <c r="D21" i="8"/>
  <c r="X29" i="3"/>
  <c r="L29" i="3"/>
  <c r="E29" i="3"/>
  <c r="AD42" i="3"/>
  <c r="AT42" i="3" s="1"/>
  <c r="U38" i="3"/>
  <c r="V38" i="3" s="1"/>
  <c r="AC16" i="3"/>
  <c r="H8" i="8"/>
  <c r="AD16" i="3"/>
  <c r="AR16" i="3"/>
  <c r="I30" i="3"/>
  <c r="J30" i="3" s="1"/>
  <c r="I39" i="8"/>
  <c r="J39" i="8" s="1"/>
  <c r="AS47" i="3"/>
  <c r="F34" i="8"/>
  <c r="AG16" i="3"/>
  <c r="AH16" i="3"/>
  <c r="Z37" i="3"/>
  <c r="F13" i="3"/>
  <c r="Z13" i="3" s="1"/>
  <c r="U22" i="3"/>
  <c r="V22" i="3"/>
  <c r="AB11" i="3"/>
  <c r="AK16" i="3"/>
  <c r="N36" i="3" l="1"/>
  <c r="U11" i="3"/>
  <c r="J9" i="8"/>
  <c r="N41" i="3"/>
  <c r="Q11" i="3"/>
  <c r="AT30" i="3"/>
  <c r="F5" i="8"/>
  <c r="F13" i="8"/>
  <c r="F18" i="8"/>
  <c r="AH11" i="3"/>
  <c r="AG11" i="3"/>
  <c r="AK11" i="3"/>
  <c r="L11" i="3"/>
  <c r="N40" i="3"/>
  <c r="AC11" i="3"/>
  <c r="AS11" i="3" s="1"/>
  <c r="J34" i="8"/>
  <c r="D3" i="8"/>
  <c r="AT34" i="3"/>
  <c r="Z26" i="3"/>
  <c r="V11" i="3"/>
  <c r="J11" i="3"/>
  <c r="AT40" i="3"/>
  <c r="R11" i="3"/>
  <c r="AP11" i="3"/>
  <c r="AT24" i="3"/>
  <c r="Y38" i="3"/>
  <c r="M38" i="3"/>
  <c r="E30" i="8"/>
  <c r="M30" i="3"/>
  <c r="E22" i="8"/>
  <c r="Y30" i="3"/>
  <c r="Z30" i="3" s="1"/>
  <c r="AL16" i="3"/>
  <c r="AL11" i="3" s="1"/>
  <c r="E8" i="8"/>
  <c r="M16" i="3"/>
  <c r="Y16" i="3"/>
  <c r="I16" i="8"/>
  <c r="J16" i="8" s="1"/>
  <c r="AS24" i="3"/>
  <c r="AO11" i="3"/>
  <c r="M36" i="3"/>
  <c r="E28" i="8"/>
  <c r="F28" i="8" s="1"/>
  <c r="Y36" i="3"/>
  <c r="Z36" i="3" s="1"/>
  <c r="F30" i="3"/>
  <c r="N30" i="3" s="1"/>
  <c r="I28" i="8"/>
  <c r="AS36" i="3"/>
  <c r="AT13" i="3"/>
  <c r="I8" i="8"/>
  <c r="J8" i="8" s="1"/>
  <c r="AS16" i="3"/>
  <c r="AT41" i="3"/>
  <c r="E32" i="8"/>
  <c r="F32" i="8" s="1"/>
  <c r="M40" i="3"/>
  <c r="Y40" i="3"/>
  <c r="Z40" i="3" s="1"/>
  <c r="I33" i="8"/>
  <c r="J33" i="8" s="1"/>
  <c r="AS41" i="3"/>
  <c r="Z16" i="3"/>
  <c r="N16" i="3"/>
  <c r="AT22" i="3"/>
  <c r="Z58" i="3"/>
  <c r="F38" i="3"/>
  <c r="N38" i="3" s="1"/>
  <c r="J5" i="8"/>
  <c r="AT29" i="3"/>
  <c r="E21" i="8"/>
  <c r="Y29" i="3"/>
  <c r="Z29" i="3" s="1"/>
  <c r="M29" i="3"/>
  <c r="I30" i="8"/>
  <c r="AS38" i="3"/>
  <c r="AR11" i="3"/>
  <c r="AS22" i="3"/>
  <c r="I14" i="8"/>
  <c r="J14" i="8" s="1"/>
  <c r="Y22" i="3"/>
  <c r="Z22" i="3" s="1"/>
  <c r="M22" i="3"/>
  <c r="E14" i="8"/>
  <c r="F14" i="8" s="1"/>
  <c r="I11" i="3"/>
  <c r="AS34" i="3"/>
  <c r="I26" i="8"/>
  <c r="J26" i="8" s="1"/>
  <c r="F8" i="8"/>
  <c r="F22" i="3"/>
  <c r="N22" i="3" s="1"/>
  <c r="N34" i="3"/>
  <c r="E11" i="3"/>
  <c r="H3" i="8"/>
  <c r="N13" i="3"/>
  <c r="AS40" i="3"/>
  <c r="I32" i="8"/>
  <c r="J32" i="8" s="1"/>
  <c r="N24" i="3"/>
  <c r="AS30" i="3"/>
  <c r="I22" i="8"/>
  <c r="J22" i="8" s="1"/>
  <c r="AS29" i="3"/>
  <c r="I21" i="8"/>
  <c r="J21" i="8" s="1"/>
  <c r="AD38" i="3"/>
  <c r="AT38" i="3" s="1"/>
  <c r="F29" i="3"/>
  <c r="N29" i="3" s="1"/>
  <c r="Y41" i="3"/>
  <c r="Z41" i="3" s="1"/>
  <c r="E33" i="8"/>
  <c r="F33" i="8" s="1"/>
  <c r="M41" i="3"/>
  <c r="M34" i="3"/>
  <c r="E26" i="8"/>
  <c r="F26" i="8" s="1"/>
  <c r="Y34" i="3"/>
  <c r="Z34" i="3" s="1"/>
  <c r="E16" i="8"/>
  <c r="F16" i="8" s="1"/>
  <c r="M24" i="3"/>
  <c r="Y24" i="3"/>
  <c r="Z24" i="3" s="1"/>
  <c r="AD36" i="3"/>
  <c r="AT36" i="3" s="1"/>
  <c r="Z38" i="3" l="1"/>
  <c r="M11" i="3"/>
  <c r="F21" i="8"/>
  <c r="E3" i="8"/>
  <c r="F22" i="8"/>
  <c r="J30" i="8"/>
  <c r="Y11" i="3"/>
  <c r="J28" i="8"/>
  <c r="J3" i="8" s="1"/>
  <c r="AT16" i="3"/>
  <c r="F30" i="8"/>
  <c r="F11" i="3"/>
  <c r="Z11" i="3" s="1"/>
  <c r="AD11" i="3"/>
  <c r="AT11" i="3" s="1"/>
  <c r="N11" i="3"/>
  <c r="I3" i="8"/>
  <c r="F3" i="8" l="1"/>
</calcChain>
</file>

<file path=xl/sharedStrings.xml><?xml version="1.0" encoding="utf-8"?>
<sst xmlns="http://schemas.openxmlformats.org/spreadsheetml/2006/main" count="176" uniqueCount="101">
  <si>
    <t>Naam Onderneming:</t>
  </si>
  <si>
    <t>*Deze rekentool houdt geen rekening met inhaalomzet gedurende de maanden maart-juni</t>
  </si>
  <si>
    <t>Legenda:</t>
  </si>
  <si>
    <t>Cellen:</t>
  </si>
  <si>
    <t>Invulcel</t>
  </si>
  <si>
    <t>Tabbladen:</t>
  </si>
  <si>
    <t>Invultabblad**</t>
  </si>
  <si>
    <t>Overzicht</t>
  </si>
  <si>
    <t>**Alle invultabbladen dienen ingevuld te worden.</t>
  </si>
  <si>
    <t>Deze tool wordt u aangeboden door AccountAnders in samenwerking met ESJ Financial Engineering</t>
  </si>
  <si>
    <t>Omzet (x1€)</t>
  </si>
  <si>
    <t>Uitdraai administratie 2019</t>
  </si>
  <si>
    <t>Normomzet</t>
  </si>
  <si>
    <t>Zorgverzekeraar</t>
  </si>
  <si>
    <t>UZOVI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</si>
  <si>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</si>
  <si>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</si>
  <si>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</si>
  <si>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</si>
  <si>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</si>
  <si>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</si>
  <si>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</si>
  <si>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</si>
  <si>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</si>
  <si>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</si>
  <si>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</si>
  <si>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</si>
  <si>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Totaal</t>
  </si>
  <si>
    <t>Per maand</t>
  </si>
  <si>
    <t>volgens ZV</t>
  </si>
  <si>
    <t>verschil</t>
  </si>
  <si>
    <t>Zilveren Kruis</t>
  </si>
  <si>
    <t>VGZ</t>
  </si>
  <si>
    <t>Avero</t>
  </si>
  <si>
    <t>Interpolis</t>
  </si>
  <si>
    <t>Stad Holland</t>
  </si>
  <si>
    <t>Zorg &amp; Zekerheid</t>
  </si>
  <si>
    <t>UMC</t>
  </si>
  <si>
    <t>DE FRIESLAND zorgverzekeraar</t>
  </si>
  <si>
    <t>IZZ</t>
  </si>
  <si>
    <t>CZ, Nationale Nederlanden, OHRA</t>
  </si>
  <si>
    <t>One Underwriting Health Avero (ZK)</t>
  </si>
  <si>
    <t>Menzis</t>
  </si>
  <si>
    <t>Unive, Zorgzaam, Zeker</t>
  </si>
  <si>
    <t>AEVITAE-VGZ</t>
  </si>
  <si>
    <t>OZF</t>
  </si>
  <si>
    <t>Anderzorg</t>
  </si>
  <si>
    <t>DSW</t>
  </si>
  <si>
    <t>SZVK</t>
  </si>
  <si>
    <t>Energiek</t>
  </si>
  <si>
    <t>IZA-VNG</t>
  </si>
  <si>
    <t>De Amersfoortse</t>
  </si>
  <si>
    <t>Ditzo</t>
  </si>
  <si>
    <t>ONVZ</t>
  </si>
  <si>
    <t>Promovendum, National Academic en Besured</t>
  </si>
  <si>
    <t>FBTO</t>
  </si>
  <si>
    <t>Aevitae EUcare</t>
  </si>
  <si>
    <t>De Friesland</t>
  </si>
  <si>
    <t>iptiQ</t>
  </si>
  <si>
    <t>Zekur</t>
  </si>
  <si>
    <t>ENO</t>
  </si>
  <si>
    <t>Uitdraai administratie 2020</t>
  </si>
  <si>
    <t>One Underwriting Health Avero</t>
  </si>
  <si>
    <t>Voorschotten</t>
  </si>
  <si>
    <t>Stadholland</t>
  </si>
  <si>
    <t>CZ</t>
  </si>
  <si>
    <t>ZKA</t>
  </si>
  <si>
    <t>DITZO</t>
  </si>
  <si>
    <t>De friesland</t>
  </si>
  <si>
    <t>(x1€)</t>
  </si>
  <si>
    <t>Continuïteitsbijdrage (IST)</t>
  </si>
  <si>
    <t>Voorschot</t>
  </si>
  <si>
    <t>Verwachte CB ontvangsten (SOLL)</t>
  </si>
  <si>
    <t>Uitgangspunten</t>
  </si>
  <si>
    <t>CB bijdrage:</t>
  </si>
  <si>
    <t>Indexatie:</t>
  </si>
  <si>
    <t>Drempel bruto CB per maand:</t>
  </si>
  <si>
    <t>Continuïteitsbijdrage SOLL vs. IST</t>
  </si>
  <si>
    <t>Continuïteitsbijdrage ontvangsten SOLL vs. IST</t>
  </si>
  <si>
    <t>April - Maart</t>
  </si>
  <si>
    <t>SOLL</t>
  </si>
  <si>
    <t>IST</t>
  </si>
  <si>
    <t>Δ</t>
  </si>
  <si>
    <t>Maart-April</t>
  </si>
  <si>
    <t>SOLL | IST | Δ</t>
  </si>
  <si>
    <t>Continuïteitsbijdrage (Soll)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</si>
  <si>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</si>
  <si>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</si>
  <si>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</si>
  <si>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</si>
  <si>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</si>
  <si>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</si>
  <si>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</si>
  <si>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</si>
  <si>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</si>
  <si>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</si>
  <si>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</si>
  <si>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</si>
  <si>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Exporteer hier de grootboekrekening waarop je alle CB ontvangsten hebt geboekt</t>
  </si>
  <si>
    <t>of maak een export van je bankmutaties die hierop betrekking hebben</t>
  </si>
  <si>
    <t>op het volgende tabblad dien je de CB ontvangsten per verzekeraar per maand in te voeren.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</si>
</sst>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 * #,##0_ ;_ * \-#,##0_ ;_ * &quot;-&quot;_ ;_ @_ "/>
    <numFmt numFmtId="44" formatCode="_ &quot;€&quot;\ * #,##0.00_ ;_ &quot;€&quot;\ * \-#,##0.00_ ;_ &quot;€&quot;\ * &quot;-&quot;??_ ;_ @_ "/>
    <numFmt numFmtId="164" formatCode="_ &quot;€&quot;\ * #,##0_ ;_ &quot;€&quot;\ * \-#,##0_ ;_ &quot;€&quot;\ * &quot;-&quot;??_ ;_ @_ "/>
  </numFmts>
  <fonts count="37" x14ac:knownFonts="1">
    <font>
      <sz val="10"/>
      <color theme="1"/>
      <name val="Lucida Sans Unicode"/>
      <family val="2"/>
    </font>
    <font>
      <sz val="11"/>
      <color theme="1"/>
      <name val="Calibri"/>
      <family val="2"/>
      <scheme val="minor"/>
    </font>
    <font>
      <sz val="10"/>
      <color theme="1"/>
      <name val="Lucida Sans Unicode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Lucida Sans Unicode"/>
      <family val="2"/>
    </font>
    <font>
      <b/>
      <sz val="13"/>
      <color theme="3"/>
      <name val="Lucida Sans Unicode"/>
      <family val="2"/>
    </font>
    <font>
      <b/>
      <sz val="11"/>
      <color theme="3"/>
      <name val="Lucida Sans Unicode"/>
      <family val="2"/>
    </font>
    <font>
      <sz val="10"/>
      <color rgb="FF006100"/>
      <name val="Lucida Sans Unicode"/>
      <family val="2"/>
    </font>
    <font>
      <sz val="10"/>
      <color rgb="FF9C0006"/>
      <name val="Lucida Sans Unicode"/>
      <family val="2"/>
    </font>
    <font>
      <sz val="10"/>
      <color rgb="FF9C5700"/>
      <name val="Lucida Sans Unicode"/>
      <family val="2"/>
    </font>
    <font>
      <sz val="10"/>
      <color rgb="FF3F3F76"/>
      <name val="Lucida Sans Unicode"/>
      <family val="2"/>
    </font>
    <font>
      <b/>
      <sz val="10"/>
      <color rgb="FF3F3F3F"/>
      <name val="Lucida Sans Unicode"/>
      <family val="2"/>
    </font>
    <font>
      <b/>
      <sz val="10"/>
      <color rgb="FFFA7D00"/>
      <name val="Lucida Sans Unicode"/>
      <family val="2"/>
    </font>
    <font>
      <sz val="10"/>
      <color rgb="FFFA7D00"/>
      <name val="Lucida Sans Unicode"/>
      <family val="2"/>
    </font>
    <font>
      <b/>
      <sz val="10"/>
      <color theme="0"/>
      <name val="Lucida Sans Unicode"/>
      <family val="2"/>
    </font>
    <font>
      <sz val="10"/>
      <color rgb="FFFF0000"/>
      <name val="Lucida Sans Unicode"/>
      <family val="2"/>
    </font>
    <font>
      <i/>
      <sz val="10"/>
      <color rgb="FF7F7F7F"/>
      <name val="Lucida Sans Unicode"/>
      <family val="2"/>
    </font>
    <font>
      <b/>
      <sz val="10"/>
      <color theme="1"/>
      <name val="Lucida Sans Unicode"/>
      <family val="2"/>
    </font>
    <font>
      <sz val="10"/>
      <color theme="0"/>
      <name val="Lucida Sans Unicode"/>
      <family val="2"/>
    </font>
    <font>
      <sz val="9"/>
      <color theme="1"/>
      <name val="Lucida Sans Unicode"/>
      <family val="2"/>
    </font>
    <font>
      <b/>
      <i/>
      <sz val="10"/>
      <color rgb="FF1D186C"/>
      <name val="Lucida Sans Unicode"/>
      <family val="2"/>
    </font>
    <font>
      <b/>
      <i/>
      <sz val="12"/>
      <name val="Lucida Sans Unicode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1D186C"/>
        <bgColor indexed="64"/>
      </patternFill>
    </fill>
    <fill>
      <patternFill patternType="solid">
        <fgColor rgb="FF89786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rgb="FF1D186C"/>
      </bottom>
      <diagonal/>
    </border>
    <border>
      <left/>
      <right/>
      <top/>
      <bottom style="thin">
        <color rgb="FF1D186C"/>
      </bottom>
      <diagonal/>
    </border>
    <border>
      <left/>
      <right style="thin">
        <color indexed="64"/>
      </right>
      <top/>
      <bottom style="thin">
        <color rgb="FF1D186C"/>
      </bottom>
      <diagonal/>
    </border>
  </borders>
  <cellStyleXfs count="84">
    <xf numFmtId="0" fontId="0" fillId="0" borderId="0"/>
    <xf numFmtId="4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0" fontId="22" fillId="0" borderId="1" applyNumberFormat="0" applyFill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3" borderId="0" applyNumberFormat="0" applyBorder="0" applyAlignment="0" applyProtection="0"/>
    <xf numFmtId="0" fontId="27" fillId="4" borderId="0" applyNumberFormat="0" applyBorder="0" applyAlignment="0" applyProtection="0"/>
    <xf numFmtId="0" fontId="28" fillId="5" borderId="4" applyNumberFormat="0" applyAlignment="0" applyProtection="0"/>
    <xf numFmtId="0" fontId="29" fillId="6" borderId="5" applyNumberFormat="0" applyAlignment="0" applyProtection="0"/>
    <xf numFmtId="0" fontId="30" fillId="6" borderId="4" applyNumberFormat="0" applyAlignment="0" applyProtection="0"/>
    <xf numFmtId="0" fontId="31" fillId="0" borderId="6" applyNumberFormat="0" applyFill="0" applyAlignment="0" applyProtection="0"/>
    <xf numFmtId="0" fontId="32" fillId="7" borderId="7" applyNumberFormat="0" applyAlignment="0" applyProtection="0"/>
    <xf numFmtId="0" fontId="3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3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24">
    <xf numFmtId="0" fontId="0" fillId="0" borderId="0" xfId="0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3" borderId="0" xfId="0" applyFill="1" applyAlignment="1">
      <alignment horizontal="center"/>
    </xf>
    <xf numFmtId="0" fontId="0" fillId="36" borderId="0" xfId="0" applyFill="1"/>
    <xf numFmtId="3" fontId="0" fillId="33" borderId="10" xfId="0" applyNumberFormat="1" applyFill="1" applyBorder="1" applyAlignment="1">
      <alignment horizontal="right"/>
    </xf>
    <xf numFmtId="0" fontId="17" fillId="35" borderId="12" xfId="0" applyFont="1" applyFill="1" applyBorder="1" applyAlignment="1">
      <alignment horizontal="right"/>
    </xf>
    <xf numFmtId="0" fontId="17" fillId="35" borderId="11" xfId="0" applyFont="1" applyFill="1" applyBorder="1" applyAlignment="1">
      <alignment horizontal="right"/>
    </xf>
    <xf numFmtId="0" fontId="17" fillId="35" borderId="19" xfId="0" applyFont="1" applyFill="1" applyBorder="1"/>
    <xf numFmtId="3" fontId="0" fillId="33" borderId="19" xfId="0" applyNumberFormat="1" applyFill="1" applyBorder="1"/>
    <xf numFmtId="3" fontId="0" fillId="33" borderId="0" xfId="0" applyNumberFormat="1" applyFill="1" applyBorder="1"/>
    <xf numFmtId="3" fontId="0" fillId="33" borderId="10" xfId="0" applyNumberFormat="1" applyFill="1" applyBorder="1"/>
    <xf numFmtId="0" fontId="0" fillId="33" borderId="0" xfId="0" applyFill="1" applyBorder="1"/>
    <xf numFmtId="0" fontId="14" fillId="34" borderId="20" xfId="0" applyFont="1" applyFill="1" applyBorder="1" applyAlignment="1">
      <alignment horizontal="center"/>
    </xf>
    <xf numFmtId="0" fontId="17" fillId="35" borderId="20" xfId="0" applyFont="1" applyFill="1" applyBorder="1" applyAlignment="1">
      <alignment horizontal="right"/>
    </xf>
    <xf numFmtId="3" fontId="0" fillId="33" borderId="20" xfId="0" applyNumberFormat="1" applyFill="1" applyBorder="1" applyAlignment="1">
      <alignment horizontal="right"/>
    </xf>
    <xf numFmtId="0" fontId="14" fillId="34" borderId="20" xfId="0" applyFont="1" applyFill="1" applyBorder="1"/>
    <xf numFmtId="0" fontId="0" fillId="33" borderId="20" xfId="0" applyFill="1" applyBorder="1"/>
    <xf numFmtId="3" fontId="0" fillId="33" borderId="21" xfId="0" applyNumberFormat="1" applyFill="1" applyBorder="1" applyAlignment="1">
      <alignment horizontal="right"/>
    </xf>
    <xf numFmtId="0" fontId="0" fillId="33" borderId="0" xfId="0" applyFill="1" applyBorder="1" applyAlignment="1">
      <alignment horizontal="center"/>
    </xf>
    <xf numFmtId="0" fontId="0" fillId="33" borderId="21" xfId="0" applyFill="1" applyBorder="1"/>
    <xf numFmtId="3" fontId="0" fillId="33" borderId="17" xfId="0" applyNumberFormat="1" applyFill="1" applyBorder="1"/>
    <xf numFmtId="3" fontId="0" fillId="33" borderId="12" xfId="0" applyNumberFormat="1" applyFill="1" applyBorder="1"/>
    <xf numFmtId="3" fontId="0" fillId="33" borderId="11" xfId="0" applyNumberFormat="1" applyFill="1" applyBorder="1"/>
    <xf numFmtId="0" fontId="14" fillId="34" borderId="18" xfId="0" applyFont="1" applyFill="1" applyBorder="1"/>
    <xf numFmtId="0" fontId="17" fillId="33" borderId="0" xfId="0" applyFont="1" applyFill="1"/>
    <xf numFmtId="0" fontId="17" fillId="33" borderId="0" xfId="0" applyFont="1" applyFill="1" applyBorder="1" applyAlignment="1">
      <alignment horizontal="center"/>
    </xf>
    <xf numFmtId="0" fontId="17" fillId="33" borderId="13" xfId="0" applyFont="1" applyFill="1" applyBorder="1"/>
    <xf numFmtId="1" fontId="0" fillId="33" borderId="18" xfId="0" applyNumberFormat="1" applyFill="1" applyBorder="1"/>
    <xf numFmtId="1" fontId="0" fillId="33" borderId="20" xfId="0" applyNumberFormat="1" applyFill="1" applyBorder="1"/>
    <xf numFmtId="1" fontId="0" fillId="33" borderId="21" xfId="0" applyNumberFormat="1" applyFill="1" applyBorder="1"/>
    <xf numFmtId="3" fontId="0" fillId="36" borderId="19" xfId="0" applyNumberFormat="1" applyFill="1" applyBorder="1" applyProtection="1">
      <protection locked="0"/>
    </xf>
    <xf numFmtId="3" fontId="0" fillId="36" borderId="0" xfId="0" applyNumberFormat="1" applyFill="1" applyBorder="1" applyProtection="1">
      <protection locked="0"/>
    </xf>
    <xf numFmtId="3" fontId="0" fillId="36" borderId="10" xfId="0" applyNumberFormat="1" applyFill="1" applyBorder="1" applyProtection="1">
      <protection locked="0"/>
    </xf>
    <xf numFmtId="3" fontId="0" fillId="36" borderId="17" xfId="0" applyNumberFormat="1" applyFill="1" applyBorder="1" applyProtection="1">
      <protection locked="0"/>
    </xf>
    <xf numFmtId="3" fontId="0" fillId="36" borderId="12" xfId="0" applyNumberFormat="1" applyFill="1" applyBorder="1" applyProtection="1">
      <protection locked="0"/>
    </xf>
    <xf numFmtId="3" fontId="0" fillId="36" borderId="11" xfId="0" applyNumberFormat="1" applyFill="1" applyBorder="1" applyProtection="1">
      <protection locked="0"/>
    </xf>
    <xf numFmtId="3" fontId="0" fillId="36" borderId="0" xfId="0" applyNumberFormat="1" applyFill="1" applyBorder="1" applyAlignment="1" applyProtection="1">
      <alignment horizontal="right"/>
      <protection locked="0"/>
    </xf>
    <xf numFmtId="3" fontId="0" fillId="36" borderId="10" xfId="0" applyNumberFormat="1" applyFill="1" applyBorder="1" applyAlignment="1" applyProtection="1">
      <alignment horizontal="right"/>
      <protection locked="0"/>
    </xf>
    <xf numFmtId="0" fontId="0" fillId="36" borderId="0" xfId="0" applyFill="1" applyBorder="1" applyAlignment="1" applyProtection="1">
      <alignment horizontal="right"/>
      <protection locked="0"/>
    </xf>
    <xf numFmtId="0" fontId="0" fillId="36" borderId="10" xfId="0" applyFill="1" applyBorder="1" applyAlignment="1" applyProtection="1">
      <alignment horizontal="right"/>
      <protection locked="0"/>
    </xf>
    <xf numFmtId="0" fontId="17" fillId="33" borderId="21" xfId="0" applyFont="1" applyFill="1" applyBorder="1" applyAlignment="1">
      <alignment horizontal="left"/>
    </xf>
    <xf numFmtId="0" fontId="19" fillId="33" borderId="0" xfId="0" applyFont="1" applyFill="1" applyAlignment="1">
      <alignment wrapText="1"/>
    </xf>
    <xf numFmtId="0" fontId="0" fillId="36" borderId="0" xfId="0" applyFill="1" applyProtection="1">
      <protection locked="0"/>
    </xf>
    <xf numFmtId="3" fontId="0" fillId="36" borderId="14" xfId="0" applyNumberFormat="1" applyFill="1" applyBorder="1" applyProtection="1">
      <protection locked="0"/>
    </xf>
    <xf numFmtId="3" fontId="0" fillId="36" borderId="15" xfId="0" applyNumberFormat="1" applyFill="1" applyBorder="1" applyAlignment="1" applyProtection="1">
      <alignment horizontal="right"/>
      <protection locked="0"/>
    </xf>
    <xf numFmtId="3" fontId="0" fillId="36" borderId="16" xfId="0" applyNumberFormat="1" applyFill="1" applyBorder="1" applyAlignment="1" applyProtection="1">
      <alignment horizontal="right"/>
      <protection locked="0"/>
    </xf>
    <xf numFmtId="3" fontId="0" fillId="33" borderId="11" xfId="0" applyNumberFormat="1" applyFill="1" applyBorder="1" applyAlignment="1">
      <alignment horizontal="right"/>
    </xf>
    <xf numFmtId="0" fontId="14" fillId="34" borderId="15" xfId="0" applyFont="1" applyFill="1" applyBorder="1" applyAlignment="1"/>
    <xf numFmtId="0" fontId="14" fillId="34" borderId="16" xfId="0" applyFont="1" applyFill="1" applyBorder="1" applyAlignment="1"/>
    <xf numFmtId="0" fontId="18" fillId="34" borderId="14" xfId="0" applyFont="1" applyFill="1" applyBorder="1" applyAlignment="1"/>
    <xf numFmtId="0" fontId="17" fillId="35" borderId="21" xfId="0" applyFont="1" applyFill="1" applyBorder="1"/>
    <xf numFmtId="0" fontId="18" fillId="34" borderId="18" xfId="0" applyFont="1" applyFill="1" applyBorder="1"/>
    <xf numFmtId="0" fontId="18" fillId="34" borderId="15" xfId="0" applyFont="1" applyFill="1" applyBorder="1" applyAlignment="1"/>
    <xf numFmtId="3" fontId="0" fillId="36" borderId="16" xfId="0" applyNumberFormat="1" applyFill="1" applyBorder="1" applyProtection="1">
      <protection locked="0"/>
    </xf>
    <xf numFmtId="3" fontId="0" fillId="33" borderId="14" xfId="0" applyNumberFormat="1" applyFill="1" applyBorder="1" applyProtection="1"/>
    <xf numFmtId="3" fontId="0" fillId="33" borderId="19" xfId="0" applyNumberFormat="1" applyFill="1" applyBorder="1" applyProtection="1"/>
    <xf numFmtId="3" fontId="0" fillId="33" borderId="17" xfId="0" applyNumberFormat="1" applyFill="1" applyBorder="1" applyProtection="1"/>
    <xf numFmtId="3" fontId="0" fillId="33" borderId="14" xfId="0" applyNumberFormat="1" applyFill="1" applyBorder="1" applyAlignment="1" applyProtection="1">
      <alignment horizontal="right"/>
    </xf>
    <xf numFmtId="3" fontId="0" fillId="33" borderId="15" xfId="0" applyNumberFormat="1" applyFill="1" applyBorder="1" applyAlignment="1" applyProtection="1">
      <alignment horizontal="right"/>
    </xf>
    <xf numFmtId="3" fontId="0" fillId="33" borderId="16" xfId="0" applyNumberFormat="1" applyFill="1" applyBorder="1" applyAlignment="1" applyProtection="1">
      <alignment horizontal="right"/>
    </xf>
    <xf numFmtId="3" fontId="0" fillId="33" borderId="19" xfId="0" applyNumberFormat="1" applyFill="1" applyBorder="1" applyAlignment="1" applyProtection="1">
      <alignment horizontal="right"/>
    </xf>
    <xf numFmtId="3" fontId="0" fillId="33" borderId="0" xfId="0" applyNumberFormat="1" applyFill="1" applyBorder="1" applyAlignment="1" applyProtection="1">
      <alignment horizontal="right"/>
    </xf>
    <xf numFmtId="3" fontId="0" fillId="33" borderId="10" xfId="0" applyNumberFormat="1" applyFill="1" applyBorder="1" applyAlignment="1" applyProtection="1">
      <alignment horizontal="right"/>
    </xf>
    <xf numFmtId="3" fontId="0" fillId="33" borderId="17" xfId="0" applyNumberFormat="1" applyFill="1" applyBorder="1" applyAlignment="1" applyProtection="1">
      <alignment horizontal="right"/>
    </xf>
    <xf numFmtId="3" fontId="0" fillId="33" borderId="12" xfId="0" applyNumberFormat="1" applyFill="1" applyBorder="1" applyAlignment="1" applyProtection="1">
      <alignment horizontal="right"/>
    </xf>
    <xf numFmtId="3" fontId="0" fillId="33" borderId="11" xfId="0" applyNumberFormat="1" applyFill="1" applyBorder="1" applyAlignment="1" applyProtection="1">
      <alignment horizontal="right"/>
    </xf>
    <xf numFmtId="0" fontId="18" fillId="34" borderId="14" xfId="0" applyFont="1" applyFill="1" applyBorder="1" applyAlignment="1" applyProtection="1"/>
    <xf numFmtId="0" fontId="18" fillId="34" borderId="15" xfId="0" applyFont="1" applyFill="1" applyBorder="1" applyAlignment="1" applyProtection="1"/>
    <xf numFmtId="0" fontId="0" fillId="33" borderId="0" xfId="0" applyFill="1" applyProtection="1"/>
    <xf numFmtId="3" fontId="17" fillId="33" borderId="22" xfId="0" applyNumberFormat="1" applyFont="1" applyFill="1" applyBorder="1" applyAlignment="1">
      <alignment horizontal="right"/>
    </xf>
    <xf numFmtId="3" fontId="17" fillId="33" borderId="24" xfId="0" applyNumberFormat="1" applyFont="1" applyFill="1" applyBorder="1" applyAlignment="1">
      <alignment horizontal="right"/>
    </xf>
    <xf numFmtId="3" fontId="17" fillId="33" borderId="0" xfId="0" applyNumberFormat="1" applyFont="1" applyFill="1" applyBorder="1" applyAlignment="1">
      <alignment horizontal="right"/>
    </xf>
    <xf numFmtId="0" fontId="0" fillId="33" borderId="0" xfId="0" applyFill="1" applyAlignment="1">
      <alignment horizontal="right"/>
    </xf>
    <xf numFmtId="0" fontId="17" fillId="33" borderId="17" xfId="0" applyFont="1" applyFill="1" applyBorder="1" applyAlignment="1">
      <alignment horizontal="right" vertical="center"/>
    </xf>
    <xf numFmtId="0" fontId="17" fillId="33" borderId="12" xfId="0" applyFont="1" applyFill="1" applyBorder="1" applyAlignment="1">
      <alignment horizontal="right"/>
    </xf>
    <xf numFmtId="0" fontId="17" fillId="33" borderId="11" xfId="0" applyFont="1" applyFill="1" applyBorder="1" applyAlignment="1">
      <alignment horizontal="right"/>
    </xf>
    <xf numFmtId="0" fontId="17" fillId="33" borderId="0" xfId="0" applyFont="1" applyFill="1" applyBorder="1" applyAlignment="1">
      <alignment horizontal="right"/>
    </xf>
    <xf numFmtId="0" fontId="17" fillId="33" borderId="17" xfId="0" applyFont="1" applyFill="1" applyBorder="1" applyAlignment="1">
      <alignment horizontal="right"/>
    </xf>
    <xf numFmtId="3" fontId="0" fillId="33" borderId="0" xfId="0" applyNumberFormat="1" applyFill="1" applyBorder="1" applyAlignment="1">
      <alignment horizontal="right"/>
    </xf>
    <xf numFmtId="3" fontId="0" fillId="33" borderId="19" xfId="0" applyNumberFormat="1" applyFill="1" applyBorder="1" applyAlignment="1">
      <alignment horizontal="right"/>
    </xf>
    <xf numFmtId="3" fontId="0" fillId="33" borderId="17" xfId="0" applyNumberFormat="1" applyFill="1" applyBorder="1" applyAlignment="1">
      <alignment horizontal="right"/>
    </xf>
    <xf numFmtId="3" fontId="0" fillId="33" borderId="12" xfId="0" applyNumberFormat="1" applyFill="1" applyBorder="1" applyAlignment="1">
      <alignment horizontal="right"/>
    </xf>
    <xf numFmtId="3" fontId="0" fillId="33" borderId="14" xfId="0" applyNumberFormat="1" applyFill="1" applyBorder="1" applyAlignment="1">
      <alignment horizontal="right"/>
    </xf>
    <xf numFmtId="3" fontId="0" fillId="33" borderId="15" xfId="0" applyNumberFormat="1" applyFill="1" applyBorder="1" applyAlignment="1">
      <alignment horizontal="right"/>
    </xf>
    <xf numFmtId="3" fontId="0" fillId="33" borderId="16" xfId="0" applyNumberFormat="1" applyFill="1" applyBorder="1" applyAlignment="1">
      <alignment horizontal="right"/>
    </xf>
    <xf numFmtId="0" fontId="17" fillId="33" borderId="13" xfId="0" applyFont="1" applyFill="1" applyBorder="1" applyAlignment="1">
      <alignment horizontal="left"/>
    </xf>
    <xf numFmtId="0" fontId="17" fillId="35" borderId="13" xfId="0" applyFont="1" applyFill="1" applyBorder="1"/>
    <xf numFmtId="0" fontId="0" fillId="34" borderId="13" xfId="0" applyFill="1" applyBorder="1"/>
    <xf numFmtId="41" fontId="0" fillId="33" borderId="19" xfId="1" applyNumberFormat="1" applyFont="1" applyFill="1" applyBorder="1" applyAlignment="1">
      <alignment horizontal="right" vertical="center"/>
    </xf>
    <xf numFmtId="41" fontId="0" fillId="33" borderId="0" xfId="1" applyNumberFormat="1" applyFont="1" applyFill="1" applyBorder="1" applyAlignment="1">
      <alignment horizontal="right"/>
    </xf>
    <xf numFmtId="41" fontId="0" fillId="33" borderId="10" xfId="1" applyNumberFormat="1" applyFont="1" applyFill="1" applyBorder="1" applyAlignment="1">
      <alignment horizontal="right"/>
    </xf>
    <xf numFmtId="41" fontId="0" fillId="33" borderId="25" xfId="1" applyNumberFormat="1" applyFont="1" applyFill="1" applyBorder="1" applyAlignment="1">
      <alignment horizontal="right" vertical="center"/>
    </xf>
    <xf numFmtId="41" fontId="0" fillId="33" borderId="26" xfId="1" applyNumberFormat="1" applyFont="1" applyFill="1" applyBorder="1" applyAlignment="1">
      <alignment horizontal="right"/>
    </xf>
    <xf numFmtId="41" fontId="0" fillId="33" borderId="27" xfId="1" applyNumberFormat="1" applyFont="1" applyFill="1" applyBorder="1" applyAlignment="1">
      <alignment horizontal="right"/>
    </xf>
    <xf numFmtId="41" fontId="17" fillId="33" borderId="23" xfId="0" applyNumberFormat="1" applyFont="1" applyFill="1" applyBorder="1" applyAlignment="1">
      <alignment horizontal="right"/>
    </xf>
    <xf numFmtId="0" fontId="18" fillId="34" borderId="13" xfId="0" applyFont="1" applyFill="1" applyBorder="1"/>
    <xf numFmtId="0" fontId="20" fillId="33" borderId="0" xfId="0" applyFont="1" applyFill="1" applyAlignment="1">
      <alignment vertical="center" wrapText="1"/>
    </xf>
    <xf numFmtId="0" fontId="19" fillId="33" borderId="0" xfId="0" applyFont="1" applyFill="1" applyAlignment="1">
      <alignment vertical="top" wrapText="1"/>
    </xf>
    <xf numFmtId="0" fontId="21" fillId="33" borderId="0" xfId="0" applyFont="1" applyFill="1" applyAlignment="1">
      <alignment vertical="center"/>
    </xf>
    <xf numFmtId="0" fontId="14" fillId="34" borderId="0" xfId="0" applyFont="1" applyFill="1" applyProtection="1"/>
    <xf numFmtId="0" fontId="0" fillId="34" borderId="13" xfId="0" applyFill="1" applyBorder="1" applyProtection="1"/>
    <xf numFmtId="0" fontId="0" fillId="33" borderId="20" xfId="0" applyFill="1" applyBorder="1" applyProtection="1"/>
    <xf numFmtId="0" fontId="0" fillId="33" borderId="21" xfId="0" applyFill="1" applyBorder="1" applyProtection="1"/>
    <xf numFmtId="0" fontId="17" fillId="35" borderId="19" xfId="0" applyFont="1" applyFill="1" applyBorder="1" applyAlignment="1">
      <alignment horizontal="right"/>
    </xf>
    <xf numFmtId="0" fontId="17" fillId="35" borderId="0" xfId="0" applyFont="1" applyFill="1" applyBorder="1" applyAlignment="1">
      <alignment horizontal="right"/>
    </xf>
    <xf numFmtId="0" fontId="17" fillId="35" borderId="10" xfId="0" applyFont="1" applyFill="1" applyBorder="1" applyAlignment="1">
      <alignment horizontal="right"/>
    </xf>
    <xf numFmtId="1" fontId="0" fillId="36" borderId="20" xfId="0" applyNumberFormat="1" applyFill="1" applyBorder="1" applyAlignment="1" applyProtection="1">
      <alignment horizontal="right"/>
      <protection locked="0"/>
    </xf>
    <xf numFmtId="0" fontId="0" fillId="36" borderId="12" xfId="0" applyFill="1" applyBorder="1" applyAlignment="1" applyProtection="1">
      <alignment horizontal="right"/>
      <protection locked="0"/>
    </xf>
    <xf numFmtId="1" fontId="0" fillId="36" borderId="21" xfId="0" applyNumberFormat="1" applyFill="1" applyBorder="1" applyAlignment="1" applyProtection="1">
      <alignment horizontal="right"/>
      <protection locked="0"/>
    </xf>
    <xf numFmtId="3" fontId="0" fillId="33" borderId="18" xfId="0" applyNumberFormat="1" applyFill="1" applyBorder="1" applyAlignment="1" applyProtection="1">
      <alignment horizontal="right"/>
    </xf>
    <xf numFmtId="3" fontId="0" fillId="33" borderId="20" xfId="0" applyNumberFormat="1" applyFill="1" applyBorder="1" applyAlignment="1" applyProtection="1">
      <alignment horizontal="right"/>
    </xf>
    <xf numFmtId="3" fontId="0" fillId="33" borderId="21" xfId="0" applyNumberFormat="1" applyFill="1" applyBorder="1" applyAlignment="1" applyProtection="1">
      <alignment horizontal="right"/>
    </xf>
    <xf numFmtId="9" fontId="0" fillId="33" borderId="0" xfId="0" applyNumberFormat="1" applyFill="1" applyProtection="1"/>
    <xf numFmtId="10" fontId="0" fillId="33" borderId="0" xfId="0" applyNumberFormat="1" applyFill="1" applyProtection="1"/>
    <xf numFmtId="164" fontId="0" fillId="33" borderId="0" xfId="1" applyNumberFormat="1" applyFont="1" applyFill="1" applyProtection="1"/>
    <xf numFmtId="0" fontId="0" fillId="0" borderId="0" xfId="0" applyProtection="1"/>
    <xf numFmtId="0" fontId="0" fillId="0" borderId="0" xfId="0" applyNumberFormat="1" applyFill="1" applyProtection="1"/>
    <xf numFmtId="0" fontId="14" fillId="33" borderId="0" xfId="0" applyFont="1" applyFill="1" applyBorder="1" applyAlignment="1" applyProtection="1">
      <alignment horizontal="center"/>
    </xf>
    <xf numFmtId="0" fontId="17" fillId="33" borderId="0" xfId="0" applyFont="1" applyFill="1" applyBorder="1" applyAlignment="1" applyProtection="1">
      <alignment horizontal="center"/>
    </xf>
    <xf numFmtId="0" fontId="0" fillId="33" borderId="0" xfId="0" applyFill="1" applyBorder="1" applyProtection="1"/>
    <xf numFmtId="3" fontId="17" fillId="33" borderId="22" xfId="0" applyNumberFormat="1" applyFont="1" applyFill="1" applyBorder="1" applyAlignment="1" applyProtection="1">
      <alignment horizontal="right"/>
    </xf>
    <xf numFmtId="41" fontId="17" fillId="33" borderId="23" xfId="0" applyNumberFormat="1" applyFont="1" applyFill="1" applyBorder="1" applyAlignment="1" applyProtection="1">
      <alignment horizontal="right"/>
    </xf>
    <xf numFmtId="3" fontId="17" fillId="33" borderId="24" xfId="0" applyNumberFormat="1" applyFont="1" applyFill="1" applyBorder="1" applyAlignment="1" applyProtection="1">
      <alignment horizontal="right"/>
    </xf>
    <xf numFmtId="3" fontId="17" fillId="33" borderId="0" xfId="0" applyNumberFormat="1" applyFont="1" applyFill="1" applyBorder="1" applyAlignment="1" applyProtection="1">
      <alignment horizontal="right"/>
    </xf>
    <xf numFmtId="0" fontId="0" fillId="33" borderId="0" xfId="0" applyFill="1" applyAlignment="1" applyProtection="1">
      <alignment horizontal="right"/>
    </xf>
    <xf numFmtId="0" fontId="17" fillId="33" borderId="17" xfId="0" applyFont="1" applyFill="1" applyBorder="1" applyAlignment="1" applyProtection="1">
      <alignment horizontal="right" vertical="center"/>
    </xf>
    <xf numFmtId="0" fontId="17" fillId="33" borderId="12" xfId="0" applyFont="1" applyFill="1" applyBorder="1" applyAlignment="1" applyProtection="1">
      <alignment horizontal="right"/>
    </xf>
    <xf numFmtId="0" fontId="17" fillId="33" borderId="11" xfId="0" applyFont="1" applyFill="1" applyBorder="1" applyAlignment="1" applyProtection="1">
      <alignment horizontal="right"/>
    </xf>
    <xf numFmtId="0" fontId="17" fillId="33" borderId="0" xfId="0" applyFont="1" applyFill="1" applyBorder="1" applyAlignment="1" applyProtection="1">
      <alignment horizontal="right"/>
    </xf>
    <xf numFmtId="0" fontId="17" fillId="33" borderId="17" xfId="0" applyFont="1" applyFill="1" applyBorder="1" applyAlignment="1" applyProtection="1">
      <alignment horizontal="right"/>
    </xf>
    <xf numFmtId="0" fontId="17" fillId="33" borderId="22" xfId="0" applyFont="1" applyFill="1" applyBorder="1" applyAlignment="1" applyProtection="1">
      <alignment horizontal="right"/>
    </xf>
    <xf numFmtId="0" fontId="17" fillId="33" borderId="23" xfId="0" applyFont="1" applyFill="1" applyBorder="1" applyAlignment="1" applyProtection="1">
      <alignment horizontal="right"/>
    </xf>
    <xf numFmtId="0" fontId="17" fillId="33" borderId="24" xfId="0" applyFont="1" applyFill="1" applyBorder="1" applyAlignment="1" applyProtection="1">
      <alignment horizontal="right"/>
    </xf>
    <xf numFmtId="41" fontId="0" fillId="33" borderId="19" xfId="1" applyNumberFormat="1" applyFont="1" applyFill="1" applyBorder="1" applyAlignment="1" applyProtection="1">
      <alignment horizontal="right" vertical="center"/>
    </xf>
    <xf numFmtId="41" fontId="0" fillId="33" borderId="0" xfId="1" applyNumberFormat="1" applyFont="1" applyFill="1" applyBorder="1" applyAlignment="1" applyProtection="1">
      <alignment horizontal="right"/>
    </xf>
    <xf numFmtId="41" fontId="0" fillId="33" borderId="10" xfId="1" applyNumberFormat="1" applyFont="1" applyFill="1" applyBorder="1" applyAlignment="1" applyProtection="1">
      <alignment horizontal="right"/>
    </xf>
    <xf numFmtId="41" fontId="0" fillId="33" borderId="14" xfId="1" applyNumberFormat="1" applyFont="1" applyFill="1" applyBorder="1" applyAlignment="1" applyProtection="1">
      <alignment horizontal="right" vertical="center"/>
    </xf>
    <xf numFmtId="41" fontId="0" fillId="33" borderId="15" xfId="1" applyNumberFormat="1" applyFont="1" applyFill="1" applyBorder="1" applyAlignment="1" applyProtection="1">
      <alignment horizontal="right"/>
    </xf>
    <xf numFmtId="41" fontId="0" fillId="33" borderId="16" xfId="1" applyNumberFormat="1" applyFont="1" applyFill="1" applyBorder="1" applyAlignment="1" applyProtection="1">
      <alignment horizontal="right"/>
    </xf>
    <xf numFmtId="41" fontId="0" fillId="33" borderId="25" xfId="1" applyNumberFormat="1" applyFont="1" applyFill="1" applyBorder="1" applyAlignment="1" applyProtection="1">
      <alignment horizontal="right" vertical="center"/>
    </xf>
    <xf numFmtId="41" fontId="0" fillId="33" borderId="26" xfId="1" applyNumberFormat="1" applyFont="1" applyFill="1" applyBorder="1" applyAlignment="1" applyProtection="1">
      <alignment horizontal="right"/>
    </xf>
    <xf numFmtId="41" fontId="0" fillId="33" borderId="27" xfId="1" applyNumberFormat="1" applyFont="1" applyFill="1" applyBorder="1" applyAlignment="1" applyProtection="1">
      <alignment horizontal="right"/>
    </xf>
    <xf numFmtId="0" fontId="0" fillId="33" borderId="0" xfId="0" applyFill="1" applyBorder="1" applyAlignment="1" applyProtection="1">
      <alignment horizontal="right"/>
    </xf>
    <xf numFmtId="41" fontId="0" fillId="33" borderId="0" xfId="1" applyNumberFormat="1" applyFont="1" applyFill="1" applyBorder="1" applyAlignment="1" applyProtection="1">
      <alignment horizontal="right" vertical="center"/>
    </xf>
    <xf numFmtId="0" fontId="0" fillId="0" borderId="0" xfId="0" applyAlignment="1" applyProtection="1">
      <alignment horizontal="right"/>
    </xf>
    <xf numFmtId="16" fontId="0" fillId="0" borderId="0" xfId="0" applyNumberFormat="1"/>
    <xf numFmtId="0" fontId="14" fillId="35" borderId="17" xfId="0" applyFont="1" applyFill="1" applyBorder="1"/>
    <xf numFmtId="0" fontId="14" fillId="35" borderId="11" xfId="0" applyFont="1" applyFill="1" applyBorder="1"/>
    <xf numFmtId="0" fontId="14" fillId="35" borderId="12" xfId="0" applyFont="1" applyFill="1" applyBorder="1" applyAlignment="1">
      <alignment horizontal="right"/>
    </xf>
    <xf numFmtId="0" fontId="14" fillId="35" borderId="11" xfId="0" applyFont="1" applyFill="1" applyBorder="1" applyAlignment="1">
      <alignment horizontal="right"/>
    </xf>
    <xf numFmtId="0" fontId="18" fillId="33" borderId="0" xfId="0" applyFont="1" applyFill="1"/>
    <xf numFmtId="0" fontId="14" fillId="35" borderId="0" xfId="0" applyFont="1" applyFill="1" applyAlignment="1">
      <alignment horizontal="right"/>
    </xf>
    <xf numFmtId="3" fontId="0" fillId="37" borderId="15" xfId="0" applyNumberFormat="1" applyFill="1" applyBorder="1" applyAlignment="1" applyProtection="1">
      <alignment horizontal="right"/>
      <protection locked="0"/>
    </xf>
    <xf numFmtId="3" fontId="0" fillId="37" borderId="0" xfId="0" applyNumberFormat="1" applyFill="1" applyBorder="1" applyAlignment="1" applyProtection="1">
      <alignment horizontal="right"/>
      <protection locked="0"/>
    </xf>
    <xf numFmtId="0" fontId="14" fillId="35" borderId="17" xfId="0" applyFont="1" applyFill="1" applyBorder="1" applyProtection="1"/>
    <xf numFmtId="0" fontId="14" fillId="35" borderId="11" xfId="0" applyFont="1" applyFill="1" applyBorder="1" applyProtection="1"/>
    <xf numFmtId="0" fontId="14" fillId="35" borderId="12" xfId="0" applyFont="1" applyFill="1" applyBorder="1" applyAlignment="1" applyProtection="1">
      <alignment horizontal="right"/>
    </xf>
    <xf numFmtId="0" fontId="14" fillId="35" borderId="11" xfId="0" applyFont="1" applyFill="1" applyBorder="1" applyAlignment="1" applyProtection="1">
      <alignment horizontal="right"/>
    </xf>
    <xf numFmtId="0" fontId="14" fillId="35" borderId="17" xfId="0" applyFont="1" applyFill="1" applyBorder="1" applyAlignment="1">
      <alignment horizontal="right"/>
    </xf>
    <xf numFmtId="0" fontId="18" fillId="33" borderId="0" xfId="0" applyFont="1" applyFill="1" applyAlignment="1">
      <alignment horizontal="right"/>
    </xf>
    <xf numFmtId="0" fontId="14" fillId="35" borderId="20" xfId="0" applyFont="1" applyFill="1" applyBorder="1" applyAlignment="1">
      <alignment horizontal="right"/>
    </xf>
    <xf numFmtId="0" fontId="14" fillId="35" borderId="19" xfId="0" applyFont="1" applyFill="1" applyBorder="1" applyAlignment="1">
      <alignment horizontal="right"/>
    </xf>
    <xf numFmtId="0" fontId="14" fillId="35" borderId="0" xfId="0" applyFont="1" applyFill="1" applyBorder="1" applyAlignment="1">
      <alignment horizontal="right"/>
    </xf>
    <xf numFmtId="0" fontId="14" fillId="35" borderId="10" xfId="0" applyFont="1" applyFill="1" applyBorder="1" applyAlignment="1">
      <alignment horizontal="right"/>
    </xf>
    <xf numFmtId="0" fontId="14" fillId="35" borderId="13" xfId="0" applyFont="1" applyFill="1" applyBorder="1" applyProtection="1"/>
    <xf numFmtId="0" fontId="18" fillId="33" borderId="0" xfId="0" applyFont="1" applyFill="1" applyProtection="1"/>
    <xf numFmtId="3" fontId="17" fillId="38" borderId="24" xfId="0" applyNumberFormat="1" applyFont="1" applyFill="1" applyBorder="1" applyAlignment="1" applyProtection="1">
      <alignment horizontal="right"/>
    </xf>
    <xf numFmtId="3" fontId="17" fillId="39" borderId="22" xfId="0" applyNumberFormat="1" applyFont="1" applyFill="1" applyBorder="1" applyAlignment="1" applyProtection="1">
      <alignment horizontal="right"/>
    </xf>
    <xf numFmtId="41" fontId="17" fillId="39" borderId="23" xfId="0" applyNumberFormat="1" applyFont="1" applyFill="1" applyBorder="1" applyAlignment="1" applyProtection="1">
      <alignment horizontal="right"/>
    </xf>
    <xf numFmtId="3" fontId="17" fillId="39" borderId="24" xfId="0" applyNumberFormat="1" applyFont="1" applyFill="1" applyBorder="1" applyAlignment="1" applyProtection="1">
      <alignment horizontal="right"/>
    </xf>
    <xf numFmtId="0" fontId="17" fillId="39" borderId="17" xfId="0" applyFont="1" applyFill="1" applyBorder="1" applyAlignment="1" applyProtection="1">
      <alignment horizontal="right" vertical="center"/>
    </xf>
    <xf numFmtId="0" fontId="17" fillId="39" borderId="12" xfId="0" applyFont="1" applyFill="1" applyBorder="1" applyAlignment="1" applyProtection="1">
      <alignment horizontal="right"/>
    </xf>
    <xf numFmtId="0" fontId="17" fillId="39" borderId="11" xfId="0" applyFont="1" applyFill="1" applyBorder="1" applyAlignment="1" applyProtection="1">
      <alignment horizontal="right"/>
    </xf>
    <xf numFmtId="0" fontId="17" fillId="39" borderId="17" xfId="0" applyFont="1" applyFill="1" applyBorder="1" applyAlignment="1" applyProtection="1">
      <alignment horizontal="right"/>
    </xf>
    <xf numFmtId="0" fontId="17" fillId="39" borderId="22" xfId="0" applyFont="1" applyFill="1" applyBorder="1" applyAlignment="1" applyProtection="1">
      <alignment horizontal="right"/>
    </xf>
    <xf numFmtId="0" fontId="17" fillId="39" borderId="23" xfId="0" applyFont="1" applyFill="1" applyBorder="1" applyAlignment="1" applyProtection="1">
      <alignment horizontal="right"/>
    </xf>
    <xf numFmtId="0" fontId="17" fillId="39" borderId="24" xfId="0" applyFont="1" applyFill="1" applyBorder="1" applyAlignment="1" applyProtection="1">
      <alignment horizontal="right"/>
    </xf>
    <xf numFmtId="0" fontId="17" fillId="39" borderId="13" xfId="0" applyFont="1" applyFill="1" applyBorder="1" applyProtection="1"/>
    <xf numFmtId="0" fontId="17" fillId="39" borderId="21" xfId="0" applyFont="1" applyFill="1" applyBorder="1" applyAlignment="1" applyProtection="1">
      <alignment horizontal="left"/>
    </xf>
    <xf numFmtId="0" fontId="14" fillId="34" borderId="0" xfId="0" applyFont="1" applyFill="1" applyAlignment="1" applyProtection="1">
      <alignment horizontal="center"/>
    </xf>
    <xf numFmtId="0" fontId="0" fillId="33" borderId="0" xfId="0" applyFill="1" applyAlignment="1" applyProtection="1">
      <alignment horizontal="center"/>
    </xf>
    <xf numFmtId="0" fontId="0" fillId="34" borderId="13" xfId="0" applyFill="1" applyBorder="1" applyAlignment="1" applyProtection="1">
      <alignment horizontal="center"/>
    </xf>
    <xf numFmtId="0" fontId="14" fillId="35" borderId="13" xfId="0" applyFont="1" applyFill="1" applyBorder="1" applyAlignment="1" applyProtection="1">
      <alignment horizontal="center"/>
    </xf>
    <xf numFmtId="0" fontId="17" fillId="39" borderId="13" xfId="0" applyFont="1" applyFill="1" applyBorder="1" applyAlignment="1" applyProtection="1">
      <alignment horizontal="center"/>
    </xf>
    <xf numFmtId="1" fontId="0" fillId="33" borderId="20" xfId="0" applyNumberFormat="1" applyFill="1" applyBorder="1" applyAlignment="1" applyProtection="1">
      <alignment horizontal="center"/>
    </xf>
    <xf numFmtId="1" fontId="0" fillId="33" borderId="21" xfId="0" applyNumberFormat="1" applyFill="1" applyBorder="1" applyAlignment="1" applyProtection="1">
      <alignment horizontal="center"/>
    </xf>
    <xf numFmtId="3" fontId="0" fillId="40" borderId="0" xfId="0" applyNumberFormat="1" applyFill="1"/>
    <xf numFmtId="0" fontId="15" fillId="0" borderId="0" xfId="0" applyFont="1"/>
    <xf numFmtId="0" fontId="19" fillId="33" borderId="0" xfId="0" applyFont="1" applyFill="1" applyAlignment="1">
      <alignment horizontal="left" vertical="top" wrapText="1"/>
    </xf>
    <xf numFmtId="0" fontId="14" fillId="34" borderId="15" xfId="0" applyFont="1" applyFill="1" applyBorder="1" applyAlignment="1">
      <alignment horizontal="center"/>
    </xf>
    <xf numFmtId="0" fontId="14" fillId="34" borderId="0" xfId="0" applyFont="1" applyFill="1" applyAlignment="1">
      <alignment horizontal="center"/>
    </xf>
    <xf numFmtId="0" fontId="14" fillId="34" borderId="15" xfId="0" applyFont="1" applyFill="1" applyBorder="1" applyAlignment="1" applyProtection="1">
      <alignment horizontal="center"/>
    </xf>
    <xf numFmtId="0" fontId="14" fillId="34" borderId="16" xfId="0" applyFont="1" applyFill="1" applyBorder="1" applyAlignment="1" applyProtection="1">
      <alignment horizontal="center"/>
    </xf>
    <xf numFmtId="0" fontId="14" fillId="34" borderId="14" xfId="0" applyFont="1" applyFill="1" applyBorder="1" applyAlignment="1">
      <alignment horizontal="center"/>
    </xf>
    <xf numFmtId="0" fontId="14" fillId="34" borderId="16" xfId="0" applyFont="1" applyFill="1" applyBorder="1" applyAlignment="1">
      <alignment horizontal="center"/>
    </xf>
    <xf numFmtId="0" fontId="14" fillId="34" borderId="14" xfId="0" applyFont="1" applyFill="1" applyBorder="1" applyAlignment="1" applyProtection="1">
      <alignment horizontal="center"/>
    </xf>
    <xf numFmtId="0" fontId="17" fillId="35" borderId="19" xfId="0" applyFont="1" applyFill="1" applyBorder="1" applyAlignment="1" applyProtection="1">
      <alignment horizontal="center"/>
    </xf>
    <xf numFmtId="0" fontId="17" fillId="35" borderId="0" xfId="0" applyFont="1" applyFill="1" applyBorder="1" applyAlignment="1" applyProtection="1">
      <alignment horizontal="center"/>
    </xf>
    <xf numFmtId="0" fontId="17" fillId="35" borderId="14" xfId="0" applyFont="1" applyFill="1" applyBorder="1" applyAlignment="1" applyProtection="1">
      <alignment horizontal="center"/>
    </xf>
    <xf numFmtId="0" fontId="17" fillId="35" borderId="15" xfId="0" applyFont="1" applyFill="1" applyBorder="1" applyAlignment="1" applyProtection="1">
      <alignment horizontal="center"/>
    </xf>
    <xf numFmtId="0" fontId="17" fillId="35" borderId="16" xfId="0" applyFont="1" applyFill="1" applyBorder="1" applyAlignment="1" applyProtection="1">
      <alignment horizontal="center"/>
    </xf>
    <xf numFmtId="0" fontId="14" fillId="34" borderId="19" xfId="0" applyFont="1" applyFill="1" applyBorder="1" applyAlignment="1" applyProtection="1">
      <alignment horizontal="center"/>
    </xf>
    <xf numFmtId="0" fontId="14" fillId="34" borderId="0" xfId="0" applyFont="1" applyFill="1" applyBorder="1" applyAlignment="1" applyProtection="1">
      <alignment horizontal="center"/>
    </xf>
    <xf numFmtId="0" fontId="14" fillId="35" borderId="19" xfId="0" applyFont="1" applyFill="1" applyBorder="1" applyAlignment="1" applyProtection="1">
      <alignment horizontal="center"/>
    </xf>
    <xf numFmtId="0" fontId="14" fillId="35" borderId="0" xfId="0" applyFont="1" applyFill="1" applyBorder="1" applyAlignment="1" applyProtection="1">
      <alignment horizontal="center"/>
    </xf>
    <xf numFmtId="0" fontId="14" fillId="35" borderId="10" xfId="0" applyFont="1" applyFill="1" applyBorder="1" applyAlignment="1" applyProtection="1">
      <alignment horizontal="center"/>
    </xf>
    <xf numFmtId="0" fontId="14" fillId="35" borderId="14" xfId="0" applyFont="1" applyFill="1" applyBorder="1" applyAlignment="1" applyProtection="1">
      <alignment horizontal="center"/>
    </xf>
    <xf numFmtId="0" fontId="14" fillId="35" borderId="15" xfId="0" applyFont="1" applyFill="1" applyBorder="1" applyAlignment="1" applyProtection="1">
      <alignment horizontal="center"/>
    </xf>
    <xf numFmtId="0" fontId="14" fillId="35" borderId="16" xfId="0" applyFont="1" applyFill="1" applyBorder="1" applyAlignment="1" applyProtection="1">
      <alignment horizontal="center"/>
    </xf>
    <xf numFmtId="0" fontId="14" fillId="35" borderId="22" xfId="0" applyFont="1" applyFill="1" applyBorder="1" applyAlignment="1" applyProtection="1">
      <alignment horizontal="center"/>
    </xf>
    <xf numFmtId="0" fontId="14" fillId="35" borderId="23" xfId="0" applyFont="1" applyFill="1" applyBorder="1" applyAlignment="1" applyProtection="1">
      <alignment horizontal="center"/>
    </xf>
    <xf numFmtId="0" fontId="14" fillId="35" borderId="24" xfId="0" applyFont="1" applyFill="1" applyBorder="1" applyAlignment="1" applyProtection="1">
      <alignment horizontal="center"/>
    </xf>
    <xf numFmtId="0" fontId="17" fillId="35" borderId="14" xfId="0" applyFont="1" applyFill="1" applyBorder="1" applyAlignment="1">
      <alignment horizontal="center"/>
    </xf>
    <xf numFmtId="0" fontId="17" fillId="35" borderId="15" xfId="0" applyFont="1" applyFill="1" applyBorder="1" applyAlignment="1">
      <alignment horizontal="center"/>
    </xf>
    <xf numFmtId="0" fontId="17" fillId="35" borderId="16" xfId="0" applyFont="1" applyFill="1" applyBorder="1" applyAlignment="1">
      <alignment horizontal="center"/>
    </xf>
    <xf numFmtId="0" fontId="14" fillId="34" borderId="12" xfId="0" applyFont="1" applyFill="1" applyBorder="1" applyAlignment="1">
      <alignment horizontal="center" vertical="center" wrapText="1"/>
    </xf>
    <xf numFmtId="0" fontId="14" fillId="34" borderId="22" xfId="0" applyFont="1" applyFill="1" applyBorder="1" applyAlignment="1">
      <alignment horizontal="center" vertical="top" wrapText="1"/>
    </xf>
    <xf numFmtId="0" fontId="14" fillId="34" borderId="23" xfId="0" applyFont="1" applyFill="1" applyBorder="1" applyAlignment="1">
      <alignment horizontal="center" vertical="top" wrapText="1"/>
    </xf>
    <xf numFmtId="0" fontId="14" fillId="34" borderId="24" xfId="0" applyFont="1" applyFill="1" applyBorder="1" applyAlignment="1">
      <alignment horizontal="center" vertical="top" wrapText="1"/>
    </xf>
    <xf numFmtId="0" fontId="14" fillId="34" borderId="19" xfId="0" applyFont="1" applyFill="1" applyBorder="1" applyAlignment="1">
      <alignment horizontal="center"/>
    </xf>
    <xf numFmtId="0" fontId="14" fillId="34" borderId="0" xfId="0" applyFont="1" applyFill="1" applyBorder="1" applyAlignment="1">
      <alignment horizontal="center"/>
    </xf>
    <xf numFmtId="0" fontId="14" fillId="34" borderId="10" xfId="0" applyFont="1" applyFill="1" applyBorder="1" applyAlignment="1">
      <alignment horizontal="center"/>
    </xf>
  </cellXfs>
  <cellStyles count="84">
    <cellStyle name="20% - Accent1" xfId="20" builtinId="30" customBuiltin="1"/>
    <cellStyle name="20% - Accent1 2" xfId="61" xr:uid="{93C71CF6-A3FD-4645-8EB2-88DD3A89B992}"/>
    <cellStyle name="20% - Accent2" xfId="24" builtinId="34" customBuiltin="1"/>
    <cellStyle name="20% - Accent2 2" xfId="65" xr:uid="{7F90B67D-1B26-42F5-B70F-601A0AC5443A}"/>
    <cellStyle name="20% - Accent3" xfId="28" builtinId="38" customBuiltin="1"/>
    <cellStyle name="20% - Accent3 2" xfId="69" xr:uid="{432C0C3D-DD98-43A9-BBA8-0C8632998DA4}"/>
    <cellStyle name="20% - Accent4" xfId="32" builtinId="42" customBuiltin="1"/>
    <cellStyle name="20% - Accent4 2" xfId="73" xr:uid="{E8586908-0511-45DB-B0C9-B8B6A65A824C}"/>
    <cellStyle name="20% - Accent5" xfId="36" builtinId="46" customBuiltin="1"/>
    <cellStyle name="20% - Accent5 2" xfId="77" xr:uid="{F443CED7-1326-4572-AE0A-8B988047E6BE}"/>
    <cellStyle name="20% - Accent6" xfId="40" builtinId="50" customBuiltin="1"/>
    <cellStyle name="20% - Accent6 2" xfId="81" xr:uid="{F5EFB665-318D-4AD4-9D6D-38562BE4E2B9}"/>
    <cellStyle name="40% - Accent1" xfId="21" builtinId="31" customBuiltin="1"/>
    <cellStyle name="40% - Accent1 2" xfId="62" xr:uid="{48980F2A-28F5-4514-BE19-24FAAF80EF0E}"/>
    <cellStyle name="40% - Accent2" xfId="25" builtinId="35" customBuiltin="1"/>
    <cellStyle name="40% - Accent2 2" xfId="66" xr:uid="{DF6657B0-AD60-445B-BE12-3FE53A6CA28F}"/>
    <cellStyle name="40% - Accent3" xfId="29" builtinId="39" customBuiltin="1"/>
    <cellStyle name="40% - Accent3 2" xfId="70" xr:uid="{F4CC9ABD-59A4-4FCC-AE78-1B13CB3D149E}"/>
    <cellStyle name="40% - Accent4" xfId="33" builtinId="43" customBuiltin="1"/>
    <cellStyle name="40% - Accent4 2" xfId="74" xr:uid="{31E5347F-B191-4074-85E0-192A240394EF}"/>
    <cellStyle name="40% - Accent5" xfId="37" builtinId="47" customBuiltin="1"/>
    <cellStyle name="40% - Accent5 2" xfId="78" xr:uid="{E0D08CA0-55BF-4C86-9A2E-59CF811C436E}"/>
    <cellStyle name="40% - Accent6" xfId="41" builtinId="51" customBuiltin="1"/>
    <cellStyle name="40% - Accent6 2" xfId="82" xr:uid="{82028D61-1B99-4D60-9919-63BACBDDD14F}"/>
    <cellStyle name="60% - Accent1" xfId="22" builtinId="32" customBuiltin="1"/>
    <cellStyle name="60% - Accent1 2" xfId="63" xr:uid="{57B4FCC7-66D5-4F80-9B99-C6F7CF6E56FC}"/>
    <cellStyle name="60% - Accent2" xfId="26" builtinId="36" customBuiltin="1"/>
    <cellStyle name="60% - Accent2 2" xfId="67" xr:uid="{C89F689A-4D68-4D69-801A-801C81C973FA}"/>
    <cellStyle name="60% - Accent3" xfId="30" builtinId="40" customBuiltin="1"/>
    <cellStyle name="60% - Accent3 2" xfId="71" xr:uid="{9A8DEF5E-0907-441A-86A1-D98253538B0E}"/>
    <cellStyle name="60% - Accent4" xfId="34" builtinId="44" customBuiltin="1"/>
    <cellStyle name="60% - Accent4 2" xfId="75" xr:uid="{65FEB3C3-F72C-4768-B8AC-6628BC6D9097}"/>
    <cellStyle name="60% - Accent5" xfId="38" builtinId="48" customBuiltin="1"/>
    <cellStyle name="60% - Accent5 2" xfId="79" xr:uid="{AD59EA27-7E0E-4A3E-BF4B-5404F6651EBD}"/>
    <cellStyle name="60% - Accent6" xfId="42" builtinId="52" customBuiltin="1"/>
    <cellStyle name="60% - Accent6 2" xfId="83" xr:uid="{226C510B-083A-4DC5-877B-0D98038197D0}"/>
    <cellStyle name="Accent1" xfId="19" builtinId="29" customBuiltin="1"/>
    <cellStyle name="Accent1 2" xfId="60" xr:uid="{7D04B28C-06FB-4023-A931-F2FFF8EA71EC}"/>
    <cellStyle name="Accent2" xfId="23" builtinId="33" customBuiltin="1"/>
    <cellStyle name="Accent2 2" xfId="64" xr:uid="{0054B9BC-7489-4215-A861-F255B7214AB1}"/>
    <cellStyle name="Accent3" xfId="27" builtinId="37" customBuiltin="1"/>
    <cellStyle name="Accent3 2" xfId="68" xr:uid="{B9EE3B51-D2CD-4ACA-BCDF-F1E6A90BF01E}"/>
    <cellStyle name="Accent4" xfId="31" builtinId="41" customBuiltin="1"/>
    <cellStyle name="Accent4 2" xfId="72" xr:uid="{3C643EF0-9BBA-4272-A6DC-73C453C9D809}"/>
    <cellStyle name="Accent5" xfId="35" builtinId="45" customBuiltin="1"/>
    <cellStyle name="Accent5 2" xfId="76" xr:uid="{7B403416-501C-4B42-98AF-FC88AB8427E5}"/>
    <cellStyle name="Accent6" xfId="39" builtinId="49" customBuiltin="1"/>
    <cellStyle name="Accent6 2" xfId="80" xr:uid="{49278D87-0CE0-467A-ADE5-1582F6F39DAA}"/>
    <cellStyle name="Berekening" xfId="12" builtinId="22" customBuiltin="1"/>
    <cellStyle name="Berekening 2" xfId="53" xr:uid="{ACFFEA55-1AB0-41F4-BFD9-6AE103F543DA}"/>
    <cellStyle name="Controlecel" xfId="14" builtinId="23" customBuiltin="1"/>
    <cellStyle name="Controlecel 2" xfId="55" xr:uid="{8AA4549B-D0DB-413A-AB15-497EA6E0311F}"/>
    <cellStyle name="Gekoppelde cel" xfId="13" builtinId="24" customBuiltin="1"/>
    <cellStyle name="Gekoppelde cel 2" xfId="54" xr:uid="{68B04EA8-EE89-4621-9F6B-F2E9DC16FC6C}"/>
    <cellStyle name="Goed" xfId="7" builtinId="26" customBuiltin="1"/>
    <cellStyle name="Goed 2" xfId="48" xr:uid="{8A426AE9-B2FC-46C5-888D-FC92D7517E21}"/>
    <cellStyle name="Invoer" xfId="10" builtinId="20" customBuiltin="1"/>
    <cellStyle name="Invoer 2" xfId="51" xr:uid="{2FBA1E5D-9442-451B-A572-D2728B31C4E2}"/>
    <cellStyle name="Kop 1" xfId="3" builtinId="16" customBuiltin="1"/>
    <cellStyle name="Kop 1 2" xfId="44" xr:uid="{EB79257C-8CBF-4B46-9A94-839B6490F3C0}"/>
    <cellStyle name="Kop 2" xfId="4" builtinId="17" customBuiltin="1"/>
    <cellStyle name="Kop 2 2" xfId="45" xr:uid="{1326A000-2F2D-40CF-BDDF-7FF28CAF0217}"/>
    <cellStyle name="Kop 3" xfId="5" builtinId="18" customBuiltin="1"/>
    <cellStyle name="Kop 3 2" xfId="46" xr:uid="{E5BC66D9-B11D-44A4-8422-464A88166C61}"/>
    <cellStyle name="Kop 4" xfId="6" builtinId="19" customBuiltin="1"/>
    <cellStyle name="Kop 4 2" xfId="47" xr:uid="{8373514E-6D58-46EF-BD44-CA268B86166A}"/>
    <cellStyle name="Neutraal" xfId="9" builtinId="28" customBuiltin="1"/>
    <cellStyle name="Neutraal 2" xfId="50" xr:uid="{967107BE-1863-4934-B83C-68B84F0FCC0E}"/>
    <cellStyle name="Notitie" xfId="16" builtinId="10" customBuiltin="1"/>
    <cellStyle name="Notitie 2" xfId="57" xr:uid="{4AB9EB16-5F19-48B8-8445-A5C7B4E6CB3B}"/>
    <cellStyle name="Ongeldig" xfId="8" builtinId="27" customBuiltin="1"/>
    <cellStyle name="Ongeldig 2" xfId="49" xr:uid="{EE5DAE18-0CBA-4349-AE0D-97D480385B35}"/>
    <cellStyle name="Standaard" xfId="0" builtinId="0"/>
    <cellStyle name="Standaard 2" xfId="43" xr:uid="{8E1691C3-A32D-4F6F-9EA7-47D45D5560BE}"/>
    <cellStyle name="Titel" xfId="2" builtinId="15" customBuiltin="1"/>
    <cellStyle name="Totaal" xfId="18" builtinId="25" customBuiltin="1"/>
    <cellStyle name="Totaal 2" xfId="59" xr:uid="{277BE249-FF5C-47F3-8760-5667D6E64BA1}"/>
    <cellStyle name="Uitvoer" xfId="11" builtinId="21" customBuiltin="1"/>
    <cellStyle name="Uitvoer 2" xfId="52" xr:uid="{437BB4E1-F463-4ED0-B662-9DE4B29E11E9}"/>
    <cellStyle name="Valuta" xfId="1" builtinId="4"/>
    <cellStyle name="Verklarende tekst" xfId="17" builtinId="53" customBuiltin="1"/>
    <cellStyle name="Verklarende tekst 2" xfId="58" xr:uid="{0DC6AC81-D940-43D0-B529-4F331800D049}"/>
    <cellStyle name="Waarschuwingstekst" xfId="15" builtinId="11" customBuiltin="1"/>
    <cellStyle name="Waarschuwingstekst 2" xfId="56" xr:uid="{99528AE9-0EF1-4153-A5D6-04F11D3EB30B}"/>
  </cellStyles>
  <dxfs count="0"/>
  <tableStyles count="0" defaultTableStyle="TableStyleMedium2" defaultPivotStyle="PivotStyleLight16"/>
  <colors>
    <mruColors>
      <color rgb="FF1D186C"/>
      <color rgb="FF8978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500064</xdr:colOff>
      <xdr:row>2</xdr:row>
      <xdr:rowOff>95250</xdr:rowOff>
    </xdr:from>
    <xdr:to>
      <xdr:col>12</xdr:col>
      <xdr:colOff>57152</xdr:colOff>
      <xdr:row>11</xdr:row>
      <xdr:rowOff>107154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2EA4323B-1CAC-42BB-AC20-A007C793D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4" y="428625"/>
          <a:ext cx="7843838" cy="1559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47626</xdr:rowOff>
    </xdr:from>
    <xdr:to>
      <xdr:col>12</xdr:col>
      <xdr:colOff>289056</xdr:colOff>
      <xdr:row>37</xdr:row>
      <xdr:rowOff>154783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0AF3C41-0DCF-4275-A949-F13BA76DF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8814"/>
          <a:ext cx="8575806" cy="4857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143</xdr:row>
      <xdr:rowOff>0</xdr:rowOff>
    </xdr:from>
    <xdr:to>
      <xdr:col>16</xdr:col>
      <xdr:colOff>684536</xdr:colOff>
      <xdr:row>177</xdr:row>
      <xdr:rowOff>84986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5B4DA498-4FCE-433B-9F3D-31DFD3637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1700" y="24517350"/>
          <a:ext cx="10114286" cy="59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16</xdr:col>
      <xdr:colOff>484538</xdr:colOff>
      <xdr:row>188</xdr:row>
      <xdr:rowOff>114071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EB814044-7BC8-4FDE-A802-0B2536C68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1700" y="30518100"/>
          <a:ext cx="9895238" cy="182857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16</xdr:col>
      <xdr:colOff>579776</xdr:colOff>
      <xdr:row>198</xdr:row>
      <xdr:rowOff>95045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1265AE3F-02F6-4873-94C7-3C012BC8D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71700" y="32404050"/>
          <a:ext cx="9990476" cy="1638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163285</xdr:colOff>
      <xdr:row>4</xdr:row>
      <xdr:rowOff>97544</xdr:rowOff>
    </xdr:from>
    <xdr:to>
      <xdr:col>0</xdr:col>
      <xdr:colOff>2313214</xdr:colOff>
      <xdr:row>6</xdr:row>
      <xdr:rowOff>158005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CB3F088A-C91A-4278-B3B4-FD7385DE4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97544"/>
          <a:ext cx="2149929" cy="387032"/>
        </a:xfrm>
        <a:prstGeom prst="rect">
          <a:avLst/>
        </a:prstGeom>
      </xdr:spPr>
    </xdr:pic>
    <xdr:clientData/>
  </xdr:twoCellAnchor>
  <xdr:twoCellAnchor editAs="oneCell">
    <xdr:from>
      <xdr:col>0</xdr:col>
      <xdr:colOff>2521308</xdr:colOff>
      <xdr:row>4</xdr:row>
      <xdr:rowOff>13607</xdr:rowOff>
    </xdr:from>
    <xdr:to>
      <xdr:col>0</xdr:col>
      <xdr:colOff>3539070</xdr:colOff>
      <xdr:row>7</xdr:row>
      <xdr:rowOff>153280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236CF3F9-3F6F-4A03-ADF3-EA87C15A3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308" y="13607"/>
          <a:ext cx="1017762" cy="629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D186C"/>
  </sheetPr>
  <dimension ref="A1:P50"/>
  <sheetViews>
    <sheetView zoomScale="80" zoomScaleNormal="80" workbookViewId="0">
      <selection activeCell="O12" sqref="O12"/>
    </sheetView>
  </sheetViews>
  <sheetFormatPr defaultColWidth="0" defaultRowHeight="12.75" zeroHeight="1" x14ac:dyDescent="0.2"/>
  <cols>
    <col min="1" max="12" width="9" style="1" customWidth="1"/>
    <col min="13" max="13" width="4.25" style="1" customWidth="1"/>
    <col min="14" max="14" width="21.5" style="1" bestFit="1" customWidth="1"/>
    <col min="15" max="15" width="38.5" style="1" customWidth="1"/>
    <col min="16" max="16" width="9" style="1" customWidth="1"/>
    <col min="17" max="17" width="9" style="1" hidden="1" customWidth="1"/>
    <col min="18" max="16384" width="9" style="1" hidden="1"/>
  </cols>
  <sheetData>
    <row r="1" spans="14:16" x14ac:dyDescent="0.2"/>
    <row r="2" spans="14:16" x14ac:dyDescent="0.2"/>
    <row r="3" spans="14:16" x14ac:dyDescent="0.2"/>
    <row r="4" spans="14:16" ht="12.75" customHeight="1" x14ac:dyDescent="0.2">
      <c r="O4" s="98"/>
    </row>
    <row r="5" spans="14:16" x14ac:dyDescent="0.2">
      <c r="N5" s="98"/>
      <c r="O5" s="98"/>
    </row>
    <row r="6" spans="14:16" x14ac:dyDescent="0.2">
      <c r="N6" s="98"/>
      <c r="O6" s="98"/>
    </row>
    <row r="7" spans="14:16" ht="16.5" x14ac:dyDescent="0.2">
      <c r="O7" s="100"/>
    </row>
    <row r="8" spans="14:16" ht="12.75" customHeight="1" x14ac:dyDescent="0.2">
      <c r="N8" s="100"/>
      <c r="O8" s="100"/>
    </row>
    <row r="9" spans="14:16" x14ac:dyDescent="0.2">
      <c r="N9" s="98"/>
      <c r="O9" s="98"/>
    </row>
    <row r="10" spans="14:16" x14ac:dyDescent="0.2"/>
    <row r="11" spans="14:16" x14ac:dyDescent="0.2"/>
    <row r="12" spans="14:16" x14ac:dyDescent="0.2">
      <c r="N12" s="26" t="s">
        <v>0</v>
      </c>
      <c r="O12" s="44"/>
    </row>
    <row r="13" spans="14:16" x14ac:dyDescent="0.2"/>
    <row r="14" spans="14:16" ht="32.25" customHeight="1" x14ac:dyDescent="0.25">
      <c r="N14" s="190" t="s">
        <v>1</v>
      </c>
      <c r="O14" s="190"/>
      <c r="P14" s="43"/>
    </row>
    <row r="15" spans="14:16" ht="13.5" x14ac:dyDescent="0.25">
      <c r="P15" s="43"/>
    </row>
    <row r="16" spans="14:16" x14ac:dyDescent="0.2">
      <c r="N16" s="26" t="s">
        <v>2</v>
      </c>
    </row>
    <row r="17" spans="14:15" ht="13.5" customHeight="1" x14ac:dyDescent="0.2">
      <c r="N17" s="1" t="s">
        <v>3</v>
      </c>
    </row>
    <row r="18" spans="14:15" x14ac:dyDescent="0.2">
      <c r="N18" s="5"/>
      <c r="O18" s="1" t="s">
        <v>4</v>
      </c>
    </row>
    <row r="19" spans="14:15" x14ac:dyDescent="0.2"/>
    <row r="20" spans="14:15" x14ac:dyDescent="0.2">
      <c r="N20" s="1" t="s">
        <v>5</v>
      </c>
    </row>
    <row r="21" spans="14:15" x14ac:dyDescent="0.2">
      <c r="N21" s="3"/>
      <c r="O21" s="1" t="s">
        <v>6</v>
      </c>
    </row>
    <row r="22" spans="14:15" x14ac:dyDescent="0.2">
      <c r="N22" s="2"/>
      <c r="O22" s="1" t="s">
        <v>7</v>
      </c>
    </row>
    <row r="23" spans="14:15" x14ac:dyDescent="0.2"/>
    <row r="24" spans="14:15" ht="27" x14ac:dyDescent="0.2">
      <c r="N24" s="99" t="s">
        <v>8</v>
      </c>
      <c r="O24" s="99"/>
    </row>
    <row r="25" spans="14:15" ht="12.75" customHeight="1" x14ac:dyDescent="0.2"/>
    <row r="26" spans="14:15" ht="12.75" customHeight="1" x14ac:dyDescent="0.2">
      <c r="N26" s="99"/>
      <c r="O26" s="99"/>
    </row>
    <row r="27" spans="14:15" x14ac:dyDescent="0.2"/>
    <row r="28" spans="14:15" x14ac:dyDescent="0.2"/>
    <row r="29" spans="14:15" x14ac:dyDescent="0.2"/>
    <row r="30" spans="14:15" x14ac:dyDescent="0.2"/>
    <row r="31" spans="14:15" x14ac:dyDescent="0.2"/>
    <row r="32" spans="14:15" x14ac:dyDescent="0.2"/>
    <row r="33" spans="2:2" x14ac:dyDescent="0.2"/>
    <row r="34" spans="2:2" x14ac:dyDescent="0.2"/>
    <row r="35" spans="2:2" x14ac:dyDescent="0.2"/>
    <row r="36" spans="2:2" x14ac:dyDescent="0.2"/>
    <row r="37" spans="2:2" x14ac:dyDescent="0.2"/>
    <row r="38" spans="2:2" x14ac:dyDescent="0.2"/>
    <row r="39" spans="2:2" ht="16.5" x14ac:dyDescent="0.2">
      <c r="B39" s="100" t="s">
        <v>9</v>
      </c>
    </row>
    <row r="40" spans="2:2" x14ac:dyDescent="0.2"/>
    <row r="41" spans="2:2" x14ac:dyDescent="0.2"/>
    <row r="42" spans="2:2" x14ac:dyDescent="0.2"/>
    <row r="43" spans="2:2" hidden="1" x14ac:dyDescent="0.2"/>
    <row r="44" spans="2:2" hidden="1" x14ac:dyDescent="0.2"/>
    <row r="45" spans="2:2" hidden="1" x14ac:dyDescent="0.2"/>
    <row r="46" spans="2:2" hidden="1" x14ac:dyDescent="0.2"/>
    <row r="47" spans="2:2" hidden="1" x14ac:dyDescent="0.2"/>
    <row r="48" spans="2:2" hidden="1" x14ac:dyDescent="0.2"/>
    <row r="49" hidden="1" x14ac:dyDescent="0.2"/>
    <row r="50" hidden="1" x14ac:dyDescent="0.2"/>
  </sheetData>
  <sheetProtection algorithmName="SHA-512" hashValue="zaGn4uXqFw2ArbF3c4/gx2YXOeqt1klS36rj5vJRJ8qmN/Z+xJklqmCVLCc9NqzQEGvoLzg4opH4NuJyggdJdQ==" saltValue="yLZBG2buu49cj3p+I+rkGA==" spinCount="100000" sheet="1" objects="1" scenarios="1" selectLockedCells="1"/>
  <mergeCells count="1">
    <mergeCell ref="N14:O14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97865"/>
  </sheetPr>
  <dimension ref="A1:S51"/>
  <sheetViews>
    <sheetView zoomScale="80" zoomScaleNormal="80" workbookViewId="0">
      <pane xSplit="2" ySplit="2" topLeftCell="G3" activePane="bottomRight" state="frozen"/>
      <selection pane="topRight" activeCell="C1" sqref="C1"/>
      <selection pane="bottomLeft" activeCell="A3" sqref="A3"/>
      <selection pane="bottomRight" activeCell="S5" sqref="S3:S5"/>
    </sheetView>
  </sheetViews>
  <sheetFormatPr defaultColWidth="0" defaultRowHeight="12.75" zeroHeight="1" x14ac:dyDescent="0.2"/>
  <cols>
    <col min="1" max="1" width="34.25" style="1" bestFit="1" customWidth="1"/>
    <col min="2" max="2" width="9" style="1" customWidth="1"/>
    <col min="3" max="15" width="10.625" style="1" customWidth="1"/>
    <col min="16" max="16" width="2.375" style="1" customWidth="1"/>
    <col min="17" max="18" width="13.5" style="4" customWidth="1"/>
    <col min="19" max="19" width="12.5" style="1" customWidth="1"/>
    <col min="20" max="16384" width="9.625" style="1" hidden="1"/>
  </cols>
  <sheetData>
    <row r="1" spans="1:19" x14ac:dyDescent="0.2">
      <c r="A1" s="51" t="s">
        <v>10</v>
      </c>
      <c r="B1" s="54"/>
      <c r="C1" s="191" t="s">
        <v>11</v>
      </c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50"/>
      <c r="Q1" s="192" t="s">
        <v>12</v>
      </c>
      <c r="R1" s="192"/>
      <c r="S1" s="192"/>
    </row>
    <row r="2" spans="1:19" x14ac:dyDescent="0.2">
      <c r="A2" s="148" t="s">
        <v>13</v>
      </c>
      <c r="B2" s="149" t="s">
        <v>14</v>
      </c>
      <c r="C2" s="150" t="s">
        <v>15</v>
      </c>
      <c r="D2" s="150" t="s">
        <v>16</v>
      </c>
      <c r="E2" s="150" t="s">
        <v>17</v>
      </c>
      <c r="F2" s="150" t="s">
        <v>18</v>
      </c>
      <c r="G2" s="150" t="s">
        <v>19</v>
      </c>
      <c r="H2" s="150" t="s">
        <v>20</v>
      </c>
      <c r="I2" s="150" t="s">
        <v>21</v>
      </c>
      <c r="J2" s="150" t="s">
        <v>22</v>
      </c>
      <c r="K2" s="150" t="s">
        <v>23</v>
      </c>
      <c r="L2" s="150" t="s">
        <v>24</v>
      </c>
      <c r="M2" s="150" t="s">
        <v>25</v>
      </c>
      <c r="N2" s="150" t="s">
        <v>26</v>
      </c>
      <c r="O2" s="151" t="s">
        <v>27</v>
      </c>
      <c r="P2" s="152"/>
      <c r="Q2" s="153" t="s">
        <v>28</v>
      </c>
      <c r="R2" s="153" t="s">
        <v>29</v>
      </c>
      <c r="S2" s="153" t="s">
        <v>30</v>
      </c>
    </row>
    <row r="3" spans="1:19" x14ac:dyDescent="0.2">
      <c r="A3" s="45" t="s">
        <v>31</v>
      </c>
      <c r="B3" s="55">
        <v>3311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7"/>
      <c r="O3" s="6">
        <f>IFERROR(SUM(C3:N3),"")</f>
        <v>0</v>
      </c>
      <c r="Q3" s="16" t="str">
        <f>IFERROR(AVERAGE(C3:N3)*(1+Overzicht.!$C$3),"")</f>
        <v/>
      </c>
      <c r="R3" s="80"/>
      <c r="S3" s="188" t="e">
        <f t="shared" ref="S3:S4" si="0">R3-Q3</f>
        <v>#VALUE!</v>
      </c>
    </row>
    <row r="4" spans="1:19" x14ac:dyDescent="0.2">
      <c r="A4" s="32" t="s">
        <v>32</v>
      </c>
      <c r="B4" s="34">
        <v>7095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9"/>
      <c r="O4" s="6">
        <f>IFERROR(SUM(C4:N4),"")</f>
        <v>0</v>
      </c>
      <c r="Q4" s="16" t="str">
        <f>IFERROR(AVERAGE(C4:N4)*(1+Overzicht.!$C$3),"")</f>
        <v/>
      </c>
      <c r="R4" s="80"/>
      <c r="S4" s="188" t="e">
        <f t="shared" si="0"/>
        <v>#VALUE!</v>
      </c>
    </row>
    <row r="5" spans="1:19" x14ac:dyDescent="0.2">
      <c r="A5" s="32" t="s">
        <v>33</v>
      </c>
      <c r="B5" s="34">
        <v>3329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9"/>
      <c r="O5" s="6">
        <f t="shared" ref="O5:O50" si="1">IFERROR(SUM(C5:N5),"")</f>
        <v>0</v>
      </c>
      <c r="Q5" s="16" t="str">
        <f>IFERROR(AVERAGE(C5:N5)*(1+Overzicht.!$C$3),"")</f>
        <v/>
      </c>
      <c r="R5" s="80"/>
      <c r="S5" s="188" t="e">
        <f>R5-Q5</f>
        <v>#VALUE!</v>
      </c>
    </row>
    <row r="6" spans="1:19" x14ac:dyDescent="0.2">
      <c r="A6" s="32" t="s">
        <v>34</v>
      </c>
      <c r="B6" s="34">
        <v>3313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9"/>
      <c r="O6" s="6">
        <f t="shared" si="1"/>
        <v>0</v>
      </c>
      <c r="Q6" s="16" t="str">
        <f>IFERROR(AVERAGE(C6:N6)*(1+Overzicht.!$C$3),"")</f>
        <v/>
      </c>
      <c r="R6" s="80"/>
      <c r="S6" s="188" t="e">
        <f t="shared" ref="S6:S32" si="2">R6-Q6</f>
        <v>#VALUE!</v>
      </c>
    </row>
    <row r="7" spans="1:19" x14ac:dyDescent="0.2">
      <c r="A7" s="32" t="s">
        <v>35</v>
      </c>
      <c r="B7" s="34">
        <v>7037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9"/>
      <c r="O7" s="6">
        <f t="shared" si="1"/>
        <v>0</v>
      </c>
      <c r="Q7" s="16" t="str">
        <f>IFERROR(AVERAGE(C7:N7)*(1+Overzicht.!$C$3),"")</f>
        <v/>
      </c>
      <c r="R7" s="80"/>
      <c r="S7" s="188" t="e">
        <f t="shared" si="2"/>
        <v>#VALUE!</v>
      </c>
    </row>
    <row r="8" spans="1:19" x14ac:dyDescent="0.2">
      <c r="A8" s="32" t="s">
        <v>36</v>
      </c>
      <c r="B8" s="34">
        <v>7085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9"/>
      <c r="O8" s="6">
        <f t="shared" si="1"/>
        <v>0</v>
      </c>
      <c r="Q8" s="16" t="str">
        <f>IFERROR(AVERAGE(C8:N8)*(1+Overzicht.!$C$3),"")</f>
        <v/>
      </c>
      <c r="R8" s="80"/>
      <c r="S8" s="188" t="e">
        <f t="shared" si="2"/>
        <v>#VALUE!</v>
      </c>
    </row>
    <row r="9" spans="1:19" x14ac:dyDescent="0.2">
      <c r="A9" s="32" t="s">
        <v>37</v>
      </c>
      <c r="B9" s="34">
        <v>736</v>
      </c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9"/>
      <c r="O9" s="6">
        <f t="shared" si="1"/>
        <v>0</v>
      </c>
      <c r="Q9" s="16" t="str">
        <f>IFERROR(AVERAGE(C9:N9)*(1+Overzicht.!$C$3),"")</f>
        <v/>
      </c>
      <c r="R9" s="80"/>
      <c r="S9" s="188" t="e">
        <f t="shared" si="2"/>
        <v>#VALUE!</v>
      </c>
    </row>
    <row r="10" spans="1:19" x14ac:dyDescent="0.2">
      <c r="A10" s="32" t="s">
        <v>38</v>
      </c>
      <c r="B10" s="34">
        <v>7084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9"/>
      <c r="O10" s="6">
        <f t="shared" si="1"/>
        <v>0</v>
      </c>
      <c r="Q10" s="16" t="str">
        <f>IFERROR(AVERAGE(C10:N10)*(1+Overzicht.!$C$3),"")</f>
        <v/>
      </c>
      <c r="R10" s="80"/>
      <c r="S10" s="188" t="e">
        <f t="shared" si="2"/>
        <v>#VALUE!</v>
      </c>
    </row>
    <row r="11" spans="1:19" x14ac:dyDescent="0.2">
      <c r="A11" s="32" t="s">
        <v>39</v>
      </c>
      <c r="B11" s="34">
        <v>9015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9"/>
      <c r="O11" s="6">
        <f t="shared" si="1"/>
        <v>0</v>
      </c>
      <c r="Q11" s="16" t="str">
        <f>IFERROR(AVERAGE(C11:N11)*(1+Overzicht.!$C$3),"")</f>
        <v/>
      </c>
      <c r="R11" s="80"/>
      <c r="S11" s="188" t="e">
        <f t="shared" si="2"/>
        <v>#VALUE!</v>
      </c>
    </row>
    <row r="12" spans="1:19" x14ac:dyDescent="0.2">
      <c r="A12" s="32" t="s">
        <v>40</v>
      </c>
      <c r="B12" s="34">
        <v>9664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9"/>
      <c r="O12" s="6">
        <f t="shared" si="1"/>
        <v>0</v>
      </c>
      <c r="Q12" s="16" t="str">
        <f>IFERROR(AVERAGE(C12:N12)*(1+Overzicht.!$C$3),"")</f>
        <v/>
      </c>
      <c r="R12" s="80"/>
      <c r="S12" s="188" t="e">
        <f t="shared" si="2"/>
        <v>#VALUE!</v>
      </c>
    </row>
    <row r="13" spans="1:19" x14ac:dyDescent="0.2">
      <c r="A13" s="32" t="s">
        <v>41</v>
      </c>
      <c r="B13" s="34">
        <v>8971</v>
      </c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9"/>
      <c r="O13" s="6">
        <f t="shared" si="1"/>
        <v>0</v>
      </c>
      <c r="Q13" s="16" t="str">
        <f>IFERROR(AVERAGE(C13:N13)*(1+Overzicht.!$C$3),"")</f>
        <v/>
      </c>
      <c r="R13" s="80"/>
      <c r="S13" s="188" t="e">
        <f t="shared" si="2"/>
        <v>#VALUE!</v>
      </c>
    </row>
    <row r="14" spans="1:19" x14ac:dyDescent="0.2">
      <c r="A14" s="32" t="s">
        <v>42</v>
      </c>
      <c r="B14" s="34">
        <v>3332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9"/>
      <c r="O14" s="6">
        <f t="shared" si="1"/>
        <v>0</v>
      </c>
      <c r="Q14" s="16" t="str">
        <f>IFERROR(AVERAGE(C14:N14)*(1+Overzicht.!$C$3),"")</f>
        <v/>
      </c>
      <c r="R14" s="80"/>
      <c r="S14" s="188" t="e">
        <f t="shared" si="2"/>
        <v>#VALUE!</v>
      </c>
    </row>
    <row r="15" spans="1:19" x14ac:dyDescent="0.2">
      <c r="A15" s="32" t="s">
        <v>43</v>
      </c>
      <c r="B15" s="34">
        <v>101</v>
      </c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9"/>
      <c r="O15" s="6">
        <f t="shared" si="1"/>
        <v>0</v>
      </c>
      <c r="Q15" s="16" t="str">
        <f>IFERROR(AVERAGE(C15:N15)*(1+Overzicht.!$C$3),"")</f>
        <v/>
      </c>
      <c r="R15" s="80"/>
      <c r="S15" s="188" t="e">
        <f t="shared" si="2"/>
        <v>#VALUE!</v>
      </c>
    </row>
    <row r="16" spans="1:19" x14ac:dyDescent="0.2">
      <c r="A16" s="32" t="s">
        <v>44</v>
      </c>
      <c r="B16" s="34">
        <v>8956</v>
      </c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9"/>
      <c r="O16" s="6">
        <f t="shared" si="1"/>
        <v>0</v>
      </c>
      <c r="Q16" s="16" t="str">
        <f>IFERROR(AVERAGE(C16:N16)*(1+Overzicht.!$C$3),"")</f>
        <v/>
      </c>
      <c r="R16" s="80"/>
      <c r="S16" s="188" t="e">
        <f t="shared" si="2"/>
        <v>#VALUE!</v>
      </c>
    </row>
    <row r="17" spans="1:19" x14ac:dyDescent="0.2">
      <c r="A17" s="32" t="s">
        <v>45</v>
      </c>
      <c r="B17" s="34">
        <v>3314</v>
      </c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9"/>
      <c r="O17" s="6">
        <f t="shared" si="1"/>
        <v>0</v>
      </c>
      <c r="Q17" s="16" t="str">
        <f>IFERROR(AVERAGE(C17:N17)*(1+Overzicht.!$C$3),"")</f>
        <v/>
      </c>
      <c r="R17" s="80"/>
      <c r="S17" s="188" t="e">
        <f t="shared" si="2"/>
        <v>#VALUE!</v>
      </c>
    </row>
    <row r="18" spans="1:19" x14ac:dyDescent="0.2">
      <c r="A18" s="32" t="s">
        <v>46</v>
      </c>
      <c r="B18" s="34">
        <v>3333</v>
      </c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9"/>
      <c r="O18" s="6">
        <f t="shared" si="1"/>
        <v>0</v>
      </c>
      <c r="Q18" s="16" t="str">
        <f>IFERROR(AVERAGE(C18:N18)*(1+Overzicht.!$C$3),"")</f>
        <v/>
      </c>
      <c r="R18" s="80"/>
      <c r="S18" s="188" t="e">
        <f t="shared" si="2"/>
        <v>#VALUE!</v>
      </c>
    </row>
    <row r="19" spans="1:19" x14ac:dyDescent="0.2">
      <c r="A19" s="32" t="s">
        <v>47</v>
      </c>
      <c r="B19" s="34">
        <v>7029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9"/>
      <c r="O19" s="6">
        <f t="shared" si="1"/>
        <v>0</v>
      </c>
      <c r="Q19" s="16" t="str">
        <f>IFERROR(AVERAGE(C19:N19)*(1+Overzicht.!$C$3),"")</f>
        <v/>
      </c>
      <c r="R19" s="80"/>
      <c r="S19" s="188" t="e">
        <f t="shared" si="2"/>
        <v>#VALUE!</v>
      </c>
    </row>
    <row r="20" spans="1:19" x14ac:dyDescent="0.2">
      <c r="A20" s="32" t="s">
        <v>48</v>
      </c>
      <c r="B20" s="34">
        <v>212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9"/>
      <c r="O20" s="6">
        <f t="shared" si="1"/>
        <v>0</v>
      </c>
      <c r="Q20" s="16" t="str">
        <f>IFERROR(AVERAGE(C20:N20)*(1+Overzicht.!$C$3),"")</f>
        <v/>
      </c>
      <c r="R20" s="80"/>
      <c r="S20" s="188" t="e">
        <f t="shared" si="2"/>
        <v>#VALUE!</v>
      </c>
    </row>
    <row r="21" spans="1:19" x14ac:dyDescent="0.2">
      <c r="A21" s="32" t="s">
        <v>49</v>
      </c>
      <c r="B21" s="34">
        <v>7032</v>
      </c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9"/>
      <c r="O21" s="6">
        <f t="shared" si="1"/>
        <v>0</v>
      </c>
      <c r="Q21" s="16" t="str">
        <f>IFERROR(AVERAGE(C21:N21)*(1+Overzicht.!$C$3),"")</f>
        <v/>
      </c>
      <c r="R21" s="80"/>
      <c r="S21" s="188" t="e">
        <f t="shared" si="2"/>
        <v>#VALUE!</v>
      </c>
    </row>
    <row r="22" spans="1:19" x14ac:dyDescent="0.2">
      <c r="A22" s="32" t="s">
        <v>50</v>
      </c>
      <c r="B22" s="34">
        <v>3334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9"/>
      <c r="O22" s="6">
        <f t="shared" si="1"/>
        <v>0</v>
      </c>
      <c r="Q22" s="16" t="str">
        <f>IFERROR(AVERAGE(C22:N22)*(1+Overzicht.!$C$3),"")</f>
        <v/>
      </c>
      <c r="R22" s="80"/>
      <c r="S22" s="188" t="e">
        <f t="shared" si="2"/>
        <v>#VALUE!</v>
      </c>
    </row>
    <row r="23" spans="1:19" x14ac:dyDescent="0.2">
      <c r="A23" s="32" t="s">
        <v>51</v>
      </c>
      <c r="B23" s="34">
        <v>9018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9"/>
      <c r="O23" s="6">
        <f t="shared" si="1"/>
        <v>0</v>
      </c>
      <c r="Q23" s="16" t="str">
        <f>IFERROR(AVERAGE(C23:N23)*(1+Overzicht.!$C$3),"")</f>
        <v/>
      </c>
      <c r="R23" s="80"/>
      <c r="S23" s="188" t="e">
        <f t="shared" si="2"/>
        <v>#VALUE!</v>
      </c>
    </row>
    <row r="24" spans="1:19" x14ac:dyDescent="0.2">
      <c r="A24" s="32" t="s">
        <v>52</v>
      </c>
      <c r="B24" s="34">
        <v>3336</v>
      </c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9"/>
      <c r="O24" s="6">
        <f t="shared" si="1"/>
        <v>0</v>
      </c>
      <c r="Q24" s="16" t="str">
        <f>IFERROR(AVERAGE(C24:N24)*(1+Overzicht.!$C$3),"")</f>
        <v/>
      </c>
      <c r="R24" s="80"/>
      <c r="S24" s="188" t="e">
        <f t="shared" si="2"/>
        <v>#VALUE!</v>
      </c>
    </row>
    <row r="25" spans="1:19" x14ac:dyDescent="0.2">
      <c r="A25" s="32" t="s">
        <v>53</v>
      </c>
      <c r="B25" s="34">
        <v>3343</v>
      </c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9"/>
      <c r="O25" s="6">
        <f t="shared" si="1"/>
        <v>0</v>
      </c>
      <c r="Q25" s="16" t="str">
        <f>IFERROR(AVERAGE(C25:N25)*(1+Overzicht.!$C$3),"")</f>
        <v/>
      </c>
      <c r="R25" s="80"/>
      <c r="S25" s="188" t="e">
        <f t="shared" si="2"/>
        <v>#VALUE!</v>
      </c>
    </row>
    <row r="26" spans="1:19" x14ac:dyDescent="0.2">
      <c r="A26" s="32" t="s">
        <v>54</v>
      </c>
      <c r="B26" s="34">
        <v>3353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9"/>
      <c r="O26" s="6">
        <f t="shared" si="1"/>
        <v>0</v>
      </c>
      <c r="Q26" s="16" t="str">
        <f>IFERROR(AVERAGE(C26:N26)*(1+Overzicht.!$C$3),"")</f>
        <v/>
      </c>
      <c r="R26" s="80"/>
      <c r="S26" s="188" t="e">
        <f t="shared" si="2"/>
        <v>#VALUE!</v>
      </c>
    </row>
    <row r="27" spans="1:19" x14ac:dyDescent="0.2">
      <c r="A27" s="32" t="s">
        <v>55</v>
      </c>
      <c r="B27" s="34">
        <v>3351</v>
      </c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9"/>
      <c r="O27" s="6">
        <f t="shared" si="1"/>
        <v>0</v>
      </c>
      <c r="Q27" s="16" t="str">
        <f>IFERROR(AVERAGE(C27:N27)*(1+Overzicht.!$C$3),"")</f>
        <v/>
      </c>
      <c r="R27" s="80"/>
      <c r="S27" s="188" t="e">
        <f t="shared" si="2"/>
        <v>#VALUE!</v>
      </c>
    </row>
    <row r="28" spans="1:19" x14ac:dyDescent="0.2">
      <c r="A28" s="32" t="s">
        <v>56</v>
      </c>
      <c r="B28" s="34">
        <v>3360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9"/>
      <c r="O28" s="6">
        <f t="shared" si="1"/>
        <v>0</v>
      </c>
      <c r="Q28" s="16" t="str">
        <f>IFERROR(AVERAGE(C28:N28)*(1+Overzicht.!$C$3),"")</f>
        <v/>
      </c>
      <c r="R28" s="80"/>
      <c r="S28" s="188" t="e">
        <f t="shared" si="2"/>
        <v>#VALUE!</v>
      </c>
    </row>
    <row r="29" spans="1:19" x14ac:dyDescent="0.2">
      <c r="A29" s="32" t="s">
        <v>57</v>
      </c>
      <c r="B29" s="34">
        <v>3358</v>
      </c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9"/>
      <c r="O29" s="6">
        <f t="shared" si="1"/>
        <v>0</v>
      </c>
      <c r="Q29" s="16" t="str">
        <f>IFERROR(AVERAGE(C29:N29)*(1+Overzicht.!$C$3),"")</f>
        <v/>
      </c>
      <c r="R29" s="80"/>
      <c r="S29" s="188" t="e">
        <f t="shared" si="2"/>
        <v>#VALUE!</v>
      </c>
    </row>
    <row r="30" spans="1:19" x14ac:dyDescent="0.2">
      <c r="A30" s="33" t="s">
        <v>58</v>
      </c>
      <c r="B30" s="34">
        <v>3362</v>
      </c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9"/>
      <c r="O30" s="6">
        <f t="shared" si="1"/>
        <v>0</v>
      </c>
      <c r="Q30" s="16" t="str">
        <f>IFERROR(AVERAGE(C30:N30)*(1+Overzicht.!$C$3),"")</f>
        <v/>
      </c>
      <c r="R30" s="80"/>
      <c r="S30" s="188" t="e">
        <f t="shared" si="2"/>
        <v>#VALUE!</v>
      </c>
    </row>
    <row r="31" spans="1:19" x14ac:dyDescent="0.2">
      <c r="A31" s="33" t="s">
        <v>59</v>
      </c>
      <c r="B31" s="34">
        <v>3361</v>
      </c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4"/>
      <c r="O31" s="6">
        <f t="shared" si="1"/>
        <v>0</v>
      </c>
      <c r="Q31" s="16" t="str">
        <f>IFERROR(AVERAGE(C31:N31)*(1+Overzicht.!$C$3),"")</f>
        <v/>
      </c>
      <c r="R31" s="80"/>
      <c r="S31" s="188" t="e">
        <f t="shared" si="2"/>
        <v>#VALUE!</v>
      </c>
    </row>
    <row r="32" spans="1:19" x14ac:dyDescent="0.2">
      <c r="A32" s="33" t="s">
        <v>60</v>
      </c>
      <c r="B32" s="34">
        <v>3347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4"/>
      <c r="O32" s="6">
        <f t="shared" si="1"/>
        <v>0</v>
      </c>
      <c r="Q32" s="16" t="str">
        <f>IFERROR(AVERAGE(C32:N32)*(1+Overzicht.!$C$3),"")</f>
        <v/>
      </c>
      <c r="R32" s="80"/>
      <c r="S32" s="188" t="e">
        <f t="shared" si="2"/>
        <v>#VALUE!</v>
      </c>
    </row>
    <row r="33" spans="1:18" x14ac:dyDescent="0.2">
      <c r="A33" s="33"/>
      <c r="B33" s="34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4"/>
      <c r="O33" s="6">
        <f t="shared" si="1"/>
        <v>0</v>
      </c>
      <c r="Q33" s="16" t="str">
        <f>IFERROR(AVERAGE(C33:N33)*(1+Overzicht.!$C$3),"")</f>
        <v/>
      </c>
      <c r="R33" s="80"/>
    </row>
    <row r="34" spans="1:18" x14ac:dyDescent="0.2">
      <c r="A34" s="33"/>
      <c r="B34" s="34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4"/>
      <c r="O34" s="6">
        <f t="shared" si="1"/>
        <v>0</v>
      </c>
      <c r="Q34" s="16" t="str">
        <f>IFERROR(AVERAGE(C34:N34)*(1+Overzicht.!$C$3),"")</f>
        <v/>
      </c>
      <c r="R34" s="80"/>
    </row>
    <row r="35" spans="1:18" x14ac:dyDescent="0.2">
      <c r="A35" s="33"/>
      <c r="B35" s="34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4"/>
      <c r="O35" s="6">
        <f t="shared" si="1"/>
        <v>0</v>
      </c>
      <c r="Q35" s="16" t="str">
        <f>IFERROR(AVERAGE(C35:N35)*(1+Overzicht.!$C$3),"")</f>
        <v/>
      </c>
      <c r="R35" s="80"/>
    </row>
    <row r="36" spans="1:18" x14ac:dyDescent="0.2">
      <c r="A36" s="33"/>
      <c r="B36" s="34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4"/>
      <c r="O36" s="6">
        <f t="shared" si="1"/>
        <v>0</v>
      </c>
      <c r="Q36" s="16" t="str">
        <f>IFERROR(AVERAGE(C36:N36)*(1+Overzicht.!$C$3),"")</f>
        <v/>
      </c>
      <c r="R36" s="80"/>
    </row>
    <row r="37" spans="1:18" x14ac:dyDescent="0.2">
      <c r="A37" s="33"/>
      <c r="B37" s="34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4"/>
      <c r="O37" s="6">
        <f t="shared" si="1"/>
        <v>0</v>
      </c>
      <c r="Q37" s="16" t="str">
        <f>IFERROR(AVERAGE(C37:N37)*(1+Overzicht.!$C$3),"")</f>
        <v/>
      </c>
      <c r="R37" s="80"/>
    </row>
    <row r="38" spans="1:18" x14ac:dyDescent="0.2">
      <c r="A38" s="33"/>
      <c r="B38" s="34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4"/>
      <c r="O38" s="6">
        <f t="shared" si="1"/>
        <v>0</v>
      </c>
      <c r="Q38" s="16" t="str">
        <f>IFERROR(AVERAGE(C38:N38)*(1+Overzicht.!$C$3),"")</f>
        <v/>
      </c>
      <c r="R38" s="80"/>
    </row>
    <row r="39" spans="1:18" x14ac:dyDescent="0.2">
      <c r="A39" s="33"/>
      <c r="B39" s="34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4"/>
      <c r="O39" s="6">
        <f t="shared" si="1"/>
        <v>0</v>
      </c>
      <c r="Q39" s="16" t="str">
        <f>IFERROR(AVERAGE(C39:N39)*(1+Overzicht.!$C$3),"")</f>
        <v/>
      </c>
      <c r="R39" s="80"/>
    </row>
    <row r="40" spans="1:18" x14ac:dyDescent="0.2">
      <c r="A40" s="33"/>
      <c r="B40" s="34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4"/>
      <c r="O40" s="6">
        <f t="shared" si="1"/>
        <v>0</v>
      </c>
      <c r="Q40" s="16" t="str">
        <f>IFERROR(AVERAGE(C40:N40)*(1+Overzicht.!$C$3),"")</f>
        <v/>
      </c>
      <c r="R40" s="80"/>
    </row>
    <row r="41" spans="1:18" x14ac:dyDescent="0.2">
      <c r="A41" s="33"/>
      <c r="B41" s="34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4"/>
      <c r="O41" s="6">
        <f t="shared" si="1"/>
        <v>0</v>
      </c>
      <c r="Q41" s="16" t="str">
        <f>IFERROR(AVERAGE(C41:N41)*(1+Overzicht.!$C$3),"")</f>
        <v/>
      </c>
      <c r="R41" s="80"/>
    </row>
    <row r="42" spans="1:18" x14ac:dyDescent="0.2">
      <c r="A42" s="33"/>
      <c r="B42" s="34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4"/>
      <c r="O42" s="6">
        <f>IFERROR(SUM(C42:N42),"")</f>
        <v>0</v>
      </c>
      <c r="Q42" s="16" t="str">
        <f>IFERROR(AVERAGE(C42:N42)*(1+Overzicht.!$C$3),"")</f>
        <v/>
      </c>
      <c r="R42" s="80"/>
    </row>
    <row r="43" spans="1:18" x14ac:dyDescent="0.2">
      <c r="A43" s="33"/>
      <c r="B43" s="34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4"/>
      <c r="O43" s="6">
        <f t="shared" si="1"/>
        <v>0</v>
      </c>
      <c r="Q43" s="16" t="str">
        <f>IFERROR(AVERAGE(C43:N43)*(1+Overzicht.!$C$3),"")</f>
        <v/>
      </c>
      <c r="R43" s="80"/>
    </row>
    <row r="44" spans="1:18" x14ac:dyDescent="0.2">
      <c r="A44" s="33"/>
      <c r="B44" s="34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4"/>
      <c r="O44" s="6">
        <f t="shared" si="1"/>
        <v>0</v>
      </c>
      <c r="Q44" s="16" t="str">
        <f>IFERROR(AVERAGE(C44:N44)*(1+Overzicht.!$C$3),"")</f>
        <v/>
      </c>
      <c r="R44" s="80"/>
    </row>
    <row r="45" spans="1:18" x14ac:dyDescent="0.2">
      <c r="A45" s="33"/>
      <c r="B45" s="34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4"/>
      <c r="O45" s="6">
        <f t="shared" si="1"/>
        <v>0</v>
      </c>
      <c r="Q45" s="16" t="str">
        <f>IFERROR(AVERAGE(C45:N45)*(1+Overzicht.!$C$3),"")</f>
        <v/>
      </c>
      <c r="R45" s="80"/>
    </row>
    <row r="46" spans="1:18" x14ac:dyDescent="0.2">
      <c r="A46" s="33"/>
      <c r="B46" s="34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4"/>
      <c r="O46" s="6">
        <f t="shared" si="1"/>
        <v>0</v>
      </c>
      <c r="Q46" s="16" t="str">
        <f>IFERROR(AVERAGE(C46:N46)*(1+Overzicht.!$C$3),"")</f>
        <v/>
      </c>
      <c r="R46" s="80"/>
    </row>
    <row r="47" spans="1:18" x14ac:dyDescent="0.2">
      <c r="A47" s="33"/>
      <c r="B47" s="34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4"/>
      <c r="O47" s="6">
        <f t="shared" si="1"/>
        <v>0</v>
      </c>
      <c r="Q47" s="16" t="str">
        <f>IFERROR(AVERAGE(C47:N47)*(1+Overzicht.!$C$3),"")</f>
        <v/>
      </c>
      <c r="R47" s="80"/>
    </row>
    <row r="48" spans="1:18" x14ac:dyDescent="0.2">
      <c r="A48" s="33"/>
      <c r="B48" s="34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4"/>
      <c r="O48" s="6">
        <f t="shared" si="1"/>
        <v>0</v>
      </c>
      <c r="Q48" s="16" t="str">
        <f>IFERROR(AVERAGE(C48:N48)*(1+Overzicht.!$C$3),"")</f>
        <v/>
      </c>
      <c r="R48" s="80"/>
    </row>
    <row r="49" spans="1:18" x14ac:dyDescent="0.2">
      <c r="A49" s="33"/>
      <c r="B49" s="34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4"/>
      <c r="O49" s="6">
        <f t="shared" si="1"/>
        <v>0</v>
      </c>
      <c r="Q49" s="16" t="str">
        <f>IFERROR(AVERAGE(C49:N49)*(1+Overzicht.!$C$3),"")</f>
        <v/>
      </c>
      <c r="R49" s="80"/>
    </row>
    <row r="50" spans="1:18" x14ac:dyDescent="0.2">
      <c r="A50" s="36"/>
      <c r="B50" s="37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7"/>
      <c r="O50" s="19">
        <f t="shared" si="1"/>
        <v>0</v>
      </c>
      <c r="Q50" s="19" t="str">
        <f>IFERROR(AVERAGE(C50:N50)*(1+Overzicht.!$C$3),"")</f>
        <v/>
      </c>
      <c r="R50" s="80"/>
    </row>
    <row r="51" spans="1:18" ht="29.25" customHeight="1" x14ac:dyDescent="0.2"/>
  </sheetData>
  <sheetProtection selectLockedCells="1"/>
  <mergeCells count="2">
    <mergeCell ref="C1:N1"/>
    <mergeCell ref="Q1:S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14B43-1FEE-4BD6-A1C8-FD44F9DC836A}">
  <sheetPr>
    <tabColor rgb="FF897865"/>
  </sheetPr>
  <dimension ref="A1:R55"/>
  <sheetViews>
    <sheetView zoomScale="80" zoomScaleNormal="80" workbookViewId="0">
      <selection activeCell="C3" sqref="C3:H26"/>
    </sheetView>
  </sheetViews>
  <sheetFormatPr defaultColWidth="0" defaultRowHeight="12.75" zeroHeight="1" x14ac:dyDescent="0.2"/>
  <cols>
    <col min="1" max="1" width="34.25" style="70" bestFit="1" customWidth="1"/>
    <col min="2" max="2" width="9" style="70" customWidth="1"/>
    <col min="3" max="8" width="10.625" style="70" customWidth="1"/>
    <col min="9" max="9" width="6.375" style="70" customWidth="1"/>
    <col min="10" max="18" width="0" style="70" hidden="1" customWidth="1"/>
    <col min="19" max="16384" width="9.625" style="70" hidden="1"/>
  </cols>
  <sheetData>
    <row r="1" spans="1:8" x14ac:dyDescent="0.2">
      <c r="A1" s="68" t="s">
        <v>10</v>
      </c>
      <c r="B1" s="69"/>
      <c r="C1" s="193" t="s">
        <v>61</v>
      </c>
      <c r="D1" s="193"/>
      <c r="E1" s="193"/>
      <c r="F1" s="193"/>
      <c r="G1" s="193"/>
      <c r="H1" s="194"/>
    </row>
    <row r="2" spans="1:8" x14ac:dyDescent="0.2">
      <c r="A2" s="156" t="s">
        <v>13</v>
      </c>
      <c r="B2" s="157" t="s">
        <v>14</v>
      </c>
      <c r="C2" s="158" t="s">
        <v>15</v>
      </c>
      <c r="D2" s="158" t="s">
        <v>16</v>
      </c>
      <c r="E2" s="158" t="s">
        <v>17</v>
      </c>
      <c r="F2" s="158" t="s">
        <v>18</v>
      </c>
      <c r="G2" s="158" t="s">
        <v>19</v>
      </c>
      <c r="H2" s="159" t="s">
        <v>20</v>
      </c>
    </row>
    <row r="3" spans="1:8" x14ac:dyDescent="0.2">
      <c r="A3" s="45" t="s">
        <v>31</v>
      </c>
      <c r="B3" s="55">
        <v>3311</v>
      </c>
      <c r="C3" s="154"/>
      <c r="D3" s="154"/>
      <c r="E3" s="46"/>
      <c r="F3" s="46"/>
      <c r="G3" s="46"/>
      <c r="H3" s="39"/>
    </row>
    <row r="4" spans="1:8" x14ac:dyDescent="0.2">
      <c r="A4" s="32" t="s">
        <v>32</v>
      </c>
      <c r="B4" s="34">
        <v>7095</v>
      </c>
      <c r="C4" s="155"/>
      <c r="D4" s="155"/>
      <c r="E4" s="38"/>
      <c r="F4" s="38"/>
      <c r="G4" s="38"/>
      <c r="H4" s="39"/>
    </row>
    <row r="5" spans="1:8" x14ac:dyDescent="0.2">
      <c r="A5" s="32" t="s">
        <v>34</v>
      </c>
      <c r="B5" s="34">
        <v>3313</v>
      </c>
      <c r="C5" s="155"/>
      <c r="D5" s="155"/>
      <c r="E5" s="38"/>
      <c r="F5" s="38"/>
      <c r="G5" s="38"/>
      <c r="H5" s="39"/>
    </row>
    <row r="6" spans="1:8" x14ac:dyDescent="0.2">
      <c r="A6" s="32" t="s">
        <v>35</v>
      </c>
      <c r="B6" s="34">
        <v>7037</v>
      </c>
      <c r="C6" s="155"/>
      <c r="D6" s="155"/>
      <c r="E6" s="38"/>
      <c r="F6" s="38"/>
      <c r="G6" s="38"/>
      <c r="H6" s="39"/>
    </row>
    <row r="7" spans="1:8" x14ac:dyDescent="0.2">
      <c r="A7" s="32" t="s">
        <v>36</v>
      </c>
      <c r="B7" s="34">
        <v>7085</v>
      </c>
      <c r="C7" s="155"/>
      <c r="D7" s="155"/>
      <c r="E7" s="38"/>
      <c r="F7" s="38"/>
      <c r="G7" s="38"/>
      <c r="H7" s="39"/>
    </row>
    <row r="8" spans="1:8" x14ac:dyDescent="0.2">
      <c r="A8" s="32" t="s">
        <v>37</v>
      </c>
      <c r="B8" s="34">
        <v>736</v>
      </c>
      <c r="C8" s="155"/>
      <c r="D8" s="155"/>
      <c r="E8" s="38"/>
      <c r="F8" s="38"/>
      <c r="G8" s="38"/>
      <c r="H8" s="39"/>
    </row>
    <row r="9" spans="1:8" x14ac:dyDescent="0.2">
      <c r="A9" s="32" t="s">
        <v>40</v>
      </c>
      <c r="B9" s="34">
        <v>9664</v>
      </c>
      <c r="C9" s="155"/>
      <c r="D9" s="155"/>
      <c r="E9" s="38"/>
      <c r="F9" s="38"/>
      <c r="G9" s="38"/>
      <c r="H9" s="39"/>
    </row>
    <row r="10" spans="1:8" x14ac:dyDescent="0.2">
      <c r="A10" s="32" t="s">
        <v>62</v>
      </c>
      <c r="B10" s="34">
        <v>8971</v>
      </c>
      <c r="C10" s="155"/>
      <c r="D10" s="155"/>
      <c r="E10" s="38"/>
      <c r="F10" s="38"/>
      <c r="G10" s="38"/>
      <c r="H10" s="39"/>
    </row>
    <row r="11" spans="1:8" x14ac:dyDescent="0.2">
      <c r="A11" s="32" t="s">
        <v>42</v>
      </c>
      <c r="B11" s="34">
        <v>3332</v>
      </c>
      <c r="C11" s="155"/>
      <c r="D11" s="155"/>
      <c r="E11" s="38"/>
      <c r="F11" s="38"/>
      <c r="G11" s="38"/>
      <c r="H11" s="39"/>
    </row>
    <row r="12" spans="1:8" x14ac:dyDescent="0.2">
      <c r="A12" s="32" t="s">
        <v>43</v>
      </c>
      <c r="B12" s="34">
        <v>101</v>
      </c>
      <c r="C12" s="155"/>
      <c r="D12" s="155"/>
      <c r="E12" s="38"/>
      <c r="F12" s="38"/>
      <c r="G12" s="38"/>
      <c r="H12" s="39"/>
    </row>
    <row r="13" spans="1:8" x14ac:dyDescent="0.2">
      <c r="A13" s="32" t="s">
        <v>46</v>
      </c>
      <c r="B13" s="34">
        <v>3333</v>
      </c>
      <c r="C13" s="155"/>
      <c r="D13" s="155"/>
      <c r="E13" s="38"/>
      <c r="F13" s="38"/>
      <c r="G13" s="38"/>
      <c r="H13" s="39"/>
    </row>
    <row r="14" spans="1:8" x14ac:dyDescent="0.2">
      <c r="A14" s="32" t="s">
        <v>47</v>
      </c>
      <c r="B14" s="34">
        <v>7029</v>
      </c>
      <c r="C14" s="155"/>
      <c r="D14" s="155"/>
      <c r="E14" s="38"/>
      <c r="F14" s="38"/>
      <c r="G14" s="38"/>
      <c r="H14" s="39"/>
    </row>
    <row r="15" spans="1:8" x14ac:dyDescent="0.2">
      <c r="A15" s="32" t="s">
        <v>48</v>
      </c>
      <c r="B15" s="34">
        <v>212</v>
      </c>
      <c r="C15" s="155"/>
      <c r="D15" s="155"/>
      <c r="E15" s="38"/>
      <c r="F15" s="38"/>
      <c r="G15" s="38"/>
      <c r="H15" s="39"/>
    </row>
    <row r="16" spans="1:8" x14ac:dyDescent="0.2">
      <c r="A16" s="32" t="s">
        <v>50</v>
      </c>
      <c r="B16" s="34">
        <v>3334</v>
      </c>
      <c r="C16" s="155"/>
      <c r="D16" s="155"/>
      <c r="E16" s="38"/>
      <c r="F16" s="38"/>
      <c r="G16" s="38"/>
      <c r="H16" s="39"/>
    </row>
    <row r="17" spans="1:8" x14ac:dyDescent="0.2">
      <c r="A17" s="32" t="s">
        <v>51</v>
      </c>
      <c r="B17" s="34">
        <v>9018</v>
      </c>
      <c r="C17" s="155"/>
      <c r="D17" s="155"/>
      <c r="E17" s="38"/>
      <c r="F17" s="38"/>
      <c r="G17" s="38"/>
      <c r="H17" s="39"/>
    </row>
    <row r="18" spans="1:8" x14ac:dyDescent="0.2">
      <c r="A18" s="32" t="s">
        <v>52</v>
      </c>
      <c r="B18" s="34">
        <v>3336</v>
      </c>
      <c r="C18" s="155"/>
      <c r="D18" s="155"/>
      <c r="E18" s="38"/>
      <c r="F18" s="38"/>
      <c r="G18" s="38"/>
      <c r="H18" s="39"/>
    </row>
    <row r="19" spans="1:8" x14ac:dyDescent="0.2">
      <c r="A19" s="32" t="s">
        <v>53</v>
      </c>
      <c r="B19" s="34">
        <v>3343</v>
      </c>
      <c r="C19" s="155"/>
      <c r="D19" s="155"/>
      <c r="E19" s="38"/>
      <c r="F19" s="38"/>
      <c r="G19" s="38"/>
      <c r="H19" s="39"/>
    </row>
    <row r="20" spans="1:8" x14ac:dyDescent="0.2">
      <c r="A20" s="32" t="s">
        <v>54</v>
      </c>
      <c r="B20" s="34">
        <v>3353</v>
      </c>
      <c r="C20" s="155"/>
      <c r="D20" s="155"/>
      <c r="E20" s="38"/>
      <c r="F20" s="38"/>
      <c r="G20" s="38"/>
      <c r="H20" s="39"/>
    </row>
    <row r="21" spans="1:8" x14ac:dyDescent="0.2">
      <c r="A21" s="32" t="s">
        <v>55</v>
      </c>
      <c r="B21" s="34">
        <v>3351</v>
      </c>
      <c r="C21" s="155"/>
      <c r="D21" s="155"/>
      <c r="E21" s="38"/>
      <c r="F21" s="38"/>
      <c r="G21" s="38"/>
      <c r="H21" s="39"/>
    </row>
    <row r="22" spans="1:8" x14ac:dyDescent="0.2">
      <c r="A22" s="32" t="s">
        <v>56</v>
      </c>
      <c r="B22" s="34">
        <v>3360</v>
      </c>
      <c r="C22" s="155"/>
      <c r="D22" s="155"/>
      <c r="E22" s="38"/>
      <c r="F22" s="38"/>
      <c r="G22" s="38"/>
      <c r="H22" s="39"/>
    </row>
    <row r="23" spans="1:8" x14ac:dyDescent="0.2">
      <c r="A23" s="32" t="s">
        <v>57</v>
      </c>
      <c r="B23" s="34">
        <v>3358</v>
      </c>
      <c r="C23" s="155"/>
      <c r="D23" s="155"/>
      <c r="E23" s="38"/>
      <c r="F23" s="38"/>
      <c r="G23" s="38"/>
      <c r="H23" s="39"/>
    </row>
    <row r="24" spans="1:8" x14ac:dyDescent="0.2">
      <c r="A24" s="32" t="s">
        <v>58</v>
      </c>
      <c r="B24" s="34">
        <v>3362</v>
      </c>
      <c r="C24" s="155"/>
      <c r="D24" s="155"/>
      <c r="E24" s="38"/>
      <c r="F24" s="38"/>
      <c r="G24" s="38"/>
      <c r="H24" s="39"/>
    </row>
    <row r="25" spans="1:8" x14ac:dyDescent="0.2">
      <c r="A25" s="32" t="s">
        <v>59</v>
      </c>
      <c r="B25" s="34">
        <v>3361</v>
      </c>
      <c r="C25" s="155"/>
      <c r="D25" s="155"/>
      <c r="E25" s="38"/>
      <c r="F25" s="38"/>
      <c r="G25" s="38"/>
      <c r="H25" s="39"/>
    </row>
    <row r="26" spans="1:8" x14ac:dyDescent="0.2">
      <c r="A26" s="32" t="s">
        <v>60</v>
      </c>
      <c r="B26" s="34">
        <v>3347</v>
      </c>
      <c r="C26" s="155"/>
      <c r="D26" s="155"/>
      <c r="E26" s="38"/>
      <c r="F26" s="38"/>
      <c r="G26" s="38"/>
      <c r="H26" s="39"/>
    </row>
    <row r="27" spans="1:8" x14ac:dyDescent="0.2">
      <c r="A27" s="32"/>
      <c r="B27" s="34"/>
      <c r="C27" s="38"/>
      <c r="D27" s="38"/>
      <c r="E27" s="38"/>
      <c r="F27" s="38"/>
      <c r="G27" s="38"/>
      <c r="H27" s="39"/>
    </row>
    <row r="28" spans="1:8" x14ac:dyDescent="0.2">
      <c r="A28" s="32"/>
      <c r="B28" s="34"/>
      <c r="C28" s="38"/>
      <c r="D28" s="38"/>
      <c r="E28" s="38"/>
      <c r="F28" s="38"/>
      <c r="G28" s="38"/>
      <c r="H28" s="39"/>
    </row>
    <row r="29" spans="1:8" x14ac:dyDescent="0.2">
      <c r="A29" s="32"/>
      <c r="B29" s="34"/>
      <c r="C29" s="38"/>
      <c r="D29" s="38"/>
      <c r="E29" s="38"/>
      <c r="F29" s="38"/>
      <c r="G29" s="38"/>
      <c r="H29" s="39"/>
    </row>
    <row r="30" spans="1:8" x14ac:dyDescent="0.2">
      <c r="A30" s="33"/>
      <c r="B30" s="34"/>
      <c r="C30" s="38"/>
      <c r="D30" s="38"/>
      <c r="E30" s="38"/>
      <c r="F30" s="38"/>
      <c r="G30" s="38"/>
      <c r="H30" s="39"/>
    </row>
    <row r="31" spans="1:8" x14ac:dyDescent="0.2">
      <c r="A31" s="33"/>
      <c r="B31" s="34"/>
      <c r="C31" s="33"/>
      <c r="D31" s="33"/>
      <c r="E31" s="33"/>
      <c r="F31" s="33"/>
      <c r="G31" s="33"/>
      <c r="H31" s="34"/>
    </row>
    <row r="32" spans="1:8" x14ac:dyDescent="0.2">
      <c r="A32" s="33"/>
      <c r="B32" s="34"/>
      <c r="C32" s="33"/>
      <c r="D32" s="33"/>
      <c r="E32" s="33"/>
      <c r="F32" s="33"/>
      <c r="G32" s="33"/>
      <c r="H32" s="34"/>
    </row>
    <row r="33" spans="1:8" x14ac:dyDescent="0.2">
      <c r="A33" s="33"/>
      <c r="B33" s="34"/>
      <c r="C33" s="33"/>
      <c r="D33" s="33"/>
      <c r="E33" s="33"/>
      <c r="F33" s="33"/>
      <c r="G33" s="33"/>
      <c r="H33" s="34"/>
    </row>
    <row r="34" spans="1:8" x14ac:dyDescent="0.2">
      <c r="A34" s="33"/>
      <c r="B34" s="34"/>
      <c r="C34" s="33"/>
      <c r="D34" s="33"/>
      <c r="E34" s="33"/>
      <c r="F34" s="33"/>
      <c r="G34" s="33"/>
      <c r="H34" s="34"/>
    </row>
    <row r="35" spans="1:8" x14ac:dyDescent="0.2">
      <c r="A35" s="33"/>
      <c r="B35" s="34"/>
      <c r="C35" s="33"/>
      <c r="D35" s="33"/>
      <c r="E35" s="33"/>
      <c r="F35" s="33"/>
      <c r="G35" s="33"/>
      <c r="H35" s="34"/>
    </row>
    <row r="36" spans="1:8" x14ac:dyDescent="0.2">
      <c r="A36" s="33"/>
      <c r="B36" s="34"/>
      <c r="C36" s="33"/>
      <c r="D36" s="33"/>
      <c r="E36" s="33"/>
      <c r="F36" s="33"/>
      <c r="G36" s="33"/>
      <c r="H36" s="34"/>
    </row>
    <row r="37" spans="1:8" x14ac:dyDescent="0.2">
      <c r="A37" s="33"/>
      <c r="B37" s="34"/>
      <c r="C37" s="33"/>
      <c r="D37" s="33"/>
      <c r="E37" s="33"/>
      <c r="F37" s="33"/>
      <c r="G37" s="33"/>
      <c r="H37" s="34"/>
    </row>
    <row r="38" spans="1:8" x14ac:dyDescent="0.2">
      <c r="A38" s="33"/>
      <c r="B38" s="34"/>
      <c r="C38" s="33"/>
      <c r="D38" s="33"/>
      <c r="E38" s="33"/>
      <c r="F38" s="33"/>
      <c r="G38" s="33"/>
      <c r="H38" s="34"/>
    </row>
    <row r="39" spans="1:8" x14ac:dyDescent="0.2">
      <c r="A39" s="33"/>
      <c r="B39" s="34"/>
      <c r="C39" s="33"/>
      <c r="D39" s="33"/>
      <c r="E39" s="33"/>
      <c r="F39" s="33"/>
      <c r="G39" s="33"/>
      <c r="H39" s="34"/>
    </row>
    <row r="40" spans="1:8" x14ac:dyDescent="0.2">
      <c r="A40" s="33"/>
      <c r="B40" s="34"/>
      <c r="C40" s="33"/>
      <c r="D40" s="33"/>
      <c r="E40" s="33"/>
      <c r="F40" s="33"/>
      <c r="G40" s="33"/>
      <c r="H40" s="34"/>
    </row>
    <row r="41" spans="1:8" x14ac:dyDescent="0.2">
      <c r="A41" s="33"/>
      <c r="B41" s="34"/>
      <c r="C41" s="33"/>
      <c r="D41" s="33"/>
      <c r="E41" s="33"/>
      <c r="F41" s="33"/>
      <c r="G41" s="33"/>
      <c r="H41" s="34"/>
    </row>
    <row r="42" spans="1:8" x14ac:dyDescent="0.2">
      <c r="A42" s="33"/>
      <c r="B42" s="34"/>
      <c r="C42" s="33"/>
      <c r="D42" s="33"/>
      <c r="E42" s="33"/>
      <c r="F42" s="33"/>
      <c r="G42" s="33"/>
      <c r="H42" s="34"/>
    </row>
    <row r="43" spans="1:8" x14ac:dyDescent="0.2">
      <c r="A43" s="33"/>
      <c r="B43" s="34"/>
      <c r="C43" s="33"/>
      <c r="D43" s="33"/>
      <c r="E43" s="33"/>
      <c r="F43" s="33"/>
      <c r="G43" s="33"/>
      <c r="H43" s="34"/>
    </row>
    <row r="44" spans="1:8" x14ac:dyDescent="0.2">
      <c r="A44" s="33"/>
      <c r="B44" s="34"/>
      <c r="C44" s="33"/>
      <c r="D44" s="33"/>
      <c r="E44" s="33"/>
      <c r="F44" s="33"/>
      <c r="G44" s="33"/>
      <c r="H44" s="34"/>
    </row>
    <row r="45" spans="1:8" x14ac:dyDescent="0.2">
      <c r="A45" s="33"/>
      <c r="B45" s="34"/>
      <c r="C45" s="33"/>
      <c r="D45" s="33"/>
      <c r="E45" s="33"/>
      <c r="F45" s="33"/>
      <c r="G45" s="33"/>
      <c r="H45" s="34"/>
    </row>
    <row r="46" spans="1:8" x14ac:dyDescent="0.2">
      <c r="A46" s="33"/>
      <c r="B46" s="34"/>
      <c r="C46" s="33"/>
      <c r="D46" s="33"/>
      <c r="E46" s="33"/>
      <c r="F46" s="33"/>
      <c r="G46" s="33"/>
      <c r="H46" s="34"/>
    </row>
    <row r="47" spans="1:8" x14ac:dyDescent="0.2">
      <c r="A47" s="33"/>
      <c r="B47" s="34"/>
      <c r="C47" s="33"/>
      <c r="D47" s="33"/>
      <c r="E47" s="33"/>
      <c r="F47" s="33"/>
      <c r="G47" s="33"/>
      <c r="H47" s="34"/>
    </row>
    <row r="48" spans="1:8" x14ac:dyDescent="0.2">
      <c r="A48" s="33"/>
      <c r="B48" s="34"/>
      <c r="C48" s="33"/>
      <c r="D48" s="33"/>
      <c r="E48" s="33"/>
      <c r="F48" s="33"/>
      <c r="G48" s="33"/>
      <c r="H48" s="34"/>
    </row>
    <row r="49" spans="1:8" x14ac:dyDescent="0.2">
      <c r="A49" s="33"/>
      <c r="B49" s="34"/>
      <c r="C49" s="33"/>
      <c r="D49" s="33"/>
      <c r="E49" s="33"/>
      <c r="F49" s="33"/>
      <c r="G49" s="33"/>
      <c r="H49" s="34"/>
    </row>
    <row r="50" spans="1:8" x14ac:dyDescent="0.2">
      <c r="A50" s="36"/>
      <c r="B50" s="37"/>
      <c r="C50" s="36"/>
      <c r="D50" s="36"/>
      <c r="E50" s="36"/>
      <c r="F50" s="36"/>
      <c r="G50" s="36"/>
      <c r="H50" s="37"/>
    </row>
    <row r="51" spans="1:8" x14ac:dyDescent="0.2"/>
    <row r="52" spans="1:8" x14ac:dyDescent="0.2"/>
    <row r="53" spans="1:8" x14ac:dyDescent="0.2"/>
    <row r="54" spans="1:8" x14ac:dyDescent="0.2"/>
    <row r="55" spans="1:8" x14ac:dyDescent="0.2"/>
  </sheetData>
  <sheetProtection selectLockedCells="1"/>
  <mergeCells count="1">
    <mergeCell ref="C1:H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D1887-820B-4E40-A51F-68AF6064304F}">
  <sheetPr>
    <tabColor rgb="FFFFF2CC"/>
  </sheetPr>
  <dimension ref="A1:F13"/>
  <sheetViews>
    <sheetView workbookViewId="0">
      <selection activeCell="F4" sqref="F4"/>
    </sheetView>
  </sheetViews>
  <sheetFormatPr defaultRowHeight="12.75" x14ac:dyDescent="0.2"/>
  <cols>
    <col min="2" max="2" width="14.5" customWidth="1"/>
  </cols>
  <sheetData>
    <row r="1" spans="1:6" x14ac:dyDescent="0.2">
      <c r="F1" s="189" t="s">
        <v>98</v>
      </c>
    </row>
    <row r="2" spans="1:6" x14ac:dyDescent="0.2">
      <c r="C2" t="s">
        <v>63</v>
      </c>
      <c r="F2" s="189" t="s">
        <v>99</v>
      </c>
    </row>
    <row r="3" spans="1:6" x14ac:dyDescent="0.2">
      <c r="A3" s="147">
        <v>43938</v>
      </c>
      <c r="B3" t="s">
        <v>42</v>
      </c>
      <c r="F3" s="189" t="s">
        <v>100</v>
      </c>
    </row>
    <row r="4" spans="1:6" x14ac:dyDescent="0.2">
      <c r="A4" s="147">
        <v>43941</v>
      </c>
      <c r="B4" t="s">
        <v>32</v>
      </c>
    </row>
    <row r="5" spans="1:6" x14ac:dyDescent="0.2">
      <c r="A5" s="147">
        <v>43942</v>
      </c>
      <c r="B5" t="s">
        <v>64</v>
      </c>
    </row>
    <row r="6" spans="1:6" x14ac:dyDescent="0.2">
      <c r="A6" s="147">
        <v>43943</v>
      </c>
      <c r="B6" t="s">
        <v>53</v>
      </c>
    </row>
    <row r="7" spans="1:6" x14ac:dyDescent="0.2">
      <c r="A7" s="147">
        <v>43943</v>
      </c>
      <c r="B7" t="s">
        <v>65</v>
      </c>
    </row>
    <row r="8" spans="1:6" x14ac:dyDescent="0.2">
      <c r="A8" s="147">
        <v>43944</v>
      </c>
      <c r="B8" t="s">
        <v>34</v>
      </c>
    </row>
    <row r="9" spans="1:6" x14ac:dyDescent="0.2">
      <c r="A9" s="147">
        <v>43944</v>
      </c>
      <c r="B9" t="s">
        <v>66</v>
      </c>
    </row>
    <row r="10" spans="1:6" x14ac:dyDescent="0.2">
      <c r="A10" s="147">
        <v>43945</v>
      </c>
      <c r="B10" t="s">
        <v>67</v>
      </c>
    </row>
    <row r="11" spans="1:6" x14ac:dyDescent="0.2">
      <c r="B11" t="s">
        <v>60</v>
      </c>
    </row>
    <row r="12" spans="1:6" x14ac:dyDescent="0.2">
      <c r="A12" s="147">
        <v>43965</v>
      </c>
      <c r="B12" t="s">
        <v>55</v>
      </c>
    </row>
    <row r="13" spans="1:6" x14ac:dyDescent="0.2">
      <c r="A13" s="147">
        <v>43966</v>
      </c>
      <c r="B13" t="s">
        <v>68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2CC"/>
  </sheetPr>
  <dimension ref="A1:N5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10" sqref="E10"/>
    </sheetView>
  </sheetViews>
  <sheetFormatPr defaultColWidth="0" defaultRowHeight="12.75" zeroHeight="1" x14ac:dyDescent="0.2"/>
  <cols>
    <col min="1" max="1" width="40.75" style="1" bestFit="1" customWidth="1"/>
    <col min="2" max="2" width="2" style="13" customWidth="1"/>
    <col min="3" max="6" width="9.625" style="13" customWidth="1"/>
    <col min="7" max="7" width="2" style="13" customWidth="1"/>
    <col min="8" max="8" width="11.25" style="13" bestFit="1" customWidth="1"/>
    <col min="9" max="9" width="1.625" style="13" customWidth="1"/>
    <col min="10" max="10" width="9.875" style="13" customWidth="1"/>
    <col min="11" max="13" width="9" style="13" customWidth="1"/>
    <col min="14" max="14" width="10.125" style="1" customWidth="1"/>
    <col min="15" max="16384" width="9" style="1" hidden="1"/>
  </cols>
  <sheetData>
    <row r="1" spans="1:13" x14ac:dyDescent="0.2">
      <c r="A1" s="53" t="s">
        <v>69</v>
      </c>
      <c r="B1" s="1"/>
      <c r="C1" s="195" t="s">
        <v>70</v>
      </c>
      <c r="D1" s="191"/>
      <c r="E1" s="191"/>
      <c r="F1" s="196"/>
      <c r="G1" s="1"/>
      <c r="H1" s="25" t="s">
        <v>71</v>
      </c>
      <c r="I1" s="1"/>
      <c r="J1" s="195" t="s">
        <v>72</v>
      </c>
      <c r="K1" s="191"/>
      <c r="L1" s="191"/>
      <c r="M1" s="196"/>
    </row>
    <row r="2" spans="1:13" x14ac:dyDescent="0.2">
      <c r="A2" s="52" t="str">
        <f>IF('CB SOLL'!A2="","",'CB SOLL'!A2)</f>
        <v>Zorgverzekeraar</v>
      </c>
      <c r="B2" s="1"/>
      <c r="C2" s="160" t="s">
        <v>17</v>
      </c>
      <c r="D2" s="150" t="s">
        <v>18</v>
      </c>
      <c r="E2" s="150" t="s">
        <v>19</v>
      </c>
      <c r="F2" s="151" t="s">
        <v>20</v>
      </c>
      <c r="G2" s="161"/>
      <c r="H2" s="162" t="s">
        <v>17</v>
      </c>
      <c r="I2" s="161"/>
      <c r="J2" s="163" t="str">
        <f>C2</f>
        <v>Maart</v>
      </c>
      <c r="K2" s="164" t="str">
        <f>D2</f>
        <v>April</v>
      </c>
      <c r="L2" s="164" t="str">
        <f>E2</f>
        <v>Mei</v>
      </c>
      <c r="M2" s="165" t="str">
        <f>F2</f>
        <v>Juni</v>
      </c>
    </row>
    <row r="3" spans="1:13" x14ac:dyDescent="0.2">
      <c r="A3" s="18" t="str">
        <f>IF('CB SOLL'!A3="","",'CB SOLL'!A3)</f>
        <v>Zilveren Kruis</v>
      </c>
      <c r="B3" s="1"/>
      <c r="C3" s="32"/>
      <c r="D3" s="32"/>
      <c r="E3" s="32"/>
      <c r="F3" s="32"/>
      <c r="G3" s="1"/>
      <c r="H3" s="29">
        <f>IF('CB SOLL'!X3="","",'CB SOLL'!X3)</f>
        <v>0</v>
      </c>
      <c r="I3" s="1"/>
      <c r="J3" s="10" t="str">
        <f>IF(C3="","",IFERROR(MAX(C3-H3,0),""))</f>
        <v/>
      </c>
      <c r="K3" s="11" t="str">
        <f>IF(D3="","",IFERROR(MAX(IF((H3-C3)&gt;0,D3-(H3-C3),D3),0),""))</f>
        <v/>
      </c>
      <c r="L3" s="11" t="str">
        <f>IF(E3="","",IFERROR(MAX(IF((H3-C3-D3)&gt;0,E3-(H3-C3-D3),E3),0),""))</f>
        <v/>
      </c>
      <c r="M3" s="12" t="str">
        <f>IF(F3="","",IFERROR(MAX(IF((H3-C3-D3-E3)&gt;0,F3-(H3-C3-D3-E3),F3),0),""))</f>
        <v/>
      </c>
    </row>
    <row r="4" spans="1:13" x14ac:dyDescent="0.2">
      <c r="A4" s="18" t="str">
        <f>IF('CB SOLL'!A4="","",'CB SOLL'!A4)</f>
        <v>VGZ</v>
      </c>
      <c r="B4" s="1"/>
      <c r="C4" s="32"/>
      <c r="D4" s="32"/>
      <c r="E4" s="32"/>
      <c r="F4" s="32"/>
      <c r="G4" s="1"/>
      <c r="H4" s="30">
        <f>IF('CB SOLL'!X4="","",'CB SOLL'!X4)</f>
        <v>0</v>
      </c>
      <c r="I4" s="1"/>
      <c r="J4" s="10" t="str">
        <f t="shared" ref="J4:J50" si="0">IF(C4="","",IFERROR(MAX(C4-H4,0),""))</f>
        <v/>
      </c>
      <c r="K4" s="11" t="str">
        <f t="shared" ref="K4:K50" si="1">IF(D4="","",IFERROR(MAX(IF((H4-C4)&gt;0,D4-(H4-C4),D4),0),""))</f>
        <v/>
      </c>
      <c r="L4" s="11" t="str">
        <f t="shared" ref="L4:L50" si="2">IF(E4="","",IFERROR(MAX(IF((H4-C4-D4)&gt;0,E4-(H4-C4-D4),E4),0),""))</f>
        <v/>
      </c>
      <c r="M4" s="12" t="str">
        <f t="shared" ref="M4:M50" si="3">IF(F4="","",IFERROR(MAX(IF((H4-C4-D4-E4)&gt;0,F4-(H4-C4-D4-E4),F4),0),""))</f>
        <v/>
      </c>
    </row>
    <row r="5" spans="1:13" x14ac:dyDescent="0.2">
      <c r="A5" s="18" t="str">
        <f>IF('CB SOLL'!A5="","",'CB SOLL'!A5)</f>
        <v>Avero</v>
      </c>
      <c r="B5" s="1"/>
      <c r="C5" s="32"/>
      <c r="D5" s="32"/>
      <c r="E5" s="32"/>
      <c r="F5" s="32"/>
      <c r="G5" s="1"/>
      <c r="H5" s="30">
        <f>IF('CB SOLL'!X5="","",'CB SOLL'!X5)</f>
        <v>0</v>
      </c>
      <c r="I5" s="1"/>
      <c r="J5" s="10" t="str">
        <f t="shared" si="0"/>
        <v/>
      </c>
      <c r="K5" s="11" t="str">
        <f t="shared" si="1"/>
        <v/>
      </c>
      <c r="L5" s="11" t="str">
        <f t="shared" si="2"/>
        <v/>
      </c>
      <c r="M5" s="12" t="str">
        <f t="shared" si="3"/>
        <v/>
      </c>
    </row>
    <row r="6" spans="1:13" x14ac:dyDescent="0.2">
      <c r="A6" s="18" t="str">
        <f>IF('CB SOLL'!A6="","",'CB SOLL'!A6)</f>
        <v>Interpolis</v>
      </c>
      <c r="B6" s="1"/>
      <c r="C6" s="32"/>
      <c r="D6" s="32"/>
      <c r="E6" s="32"/>
      <c r="F6" s="32"/>
      <c r="G6" s="1"/>
      <c r="H6" s="30">
        <f>IF('CB SOLL'!X6="","",'CB SOLL'!X6)</f>
        <v>0</v>
      </c>
      <c r="I6" s="1"/>
      <c r="J6" s="10" t="str">
        <f t="shared" si="0"/>
        <v/>
      </c>
      <c r="K6" s="11" t="str">
        <f t="shared" si="1"/>
        <v/>
      </c>
      <c r="L6" s="11" t="str">
        <f t="shared" si="2"/>
        <v/>
      </c>
      <c r="M6" s="12" t="str">
        <f t="shared" si="3"/>
        <v/>
      </c>
    </row>
    <row r="7" spans="1:13" x14ac:dyDescent="0.2">
      <c r="A7" s="18" t="str">
        <f>IF('CB SOLL'!A7="","",'CB SOLL'!A7)</f>
        <v>Stad Holland</v>
      </c>
      <c r="B7" s="1"/>
      <c r="C7" s="32"/>
      <c r="D7" s="32"/>
      <c r="E7" s="32"/>
      <c r="F7" s="32"/>
      <c r="G7" s="1"/>
      <c r="H7" s="30">
        <f>IF('CB SOLL'!X7="","",'CB SOLL'!X7)</f>
        <v>0</v>
      </c>
      <c r="I7" s="1"/>
      <c r="J7" s="10" t="str">
        <f t="shared" si="0"/>
        <v/>
      </c>
      <c r="K7" s="11" t="str">
        <f t="shared" si="1"/>
        <v/>
      </c>
      <c r="L7" s="11" t="str">
        <f t="shared" si="2"/>
        <v/>
      </c>
      <c r="M7" s="12" t="str">
        <f t="shared" si="3"/>
        <v/>
      </c>
    </row>
    <row r="8" spans="1:13" x14ac:dyDescent="0.2">
      <c r="A8" s="18" t="str">
        <f>IF('CB SOLL'!A8="","",'CB SOLL'!A8)</f>
        <v>Zorg &amp; Zekerheid</v>
      </c>
      <c r="B8" s="1"/>
      <c r="C8" s="32"/>
      <c r="D8" s="32"/>
      <c r="E8" s="32"/>
      <c r="F8" s="32"/>
      <c r="G8" s="1"/>
      <c r="H8" s="30">
        <f>IF('CB SOLL'!X8="","",'CB SOLL'!X8)</f>
        <v>0</v>
      </c>
      <c r="I8" s="1"/>
      <c r="J8" s="10" t="str">
        <f t="shared" si="0"/>
        <v/>
      </c>
      <c r="K8" s="11" t="str">
        <f t="shared" si="1"/>
        <v/>
      </c>
      <c r="L8" s="11" t="str">
        <f t="shared" si="2"/>
        <v/>
      </c>
      <c r="M8" s="12" t="str">
        <f t="shared" si="3"/>
        <v/>
      </c>
    </row>
    <row r="9" spans="1:13" x14ac:dyDescent="0.2">
      <c r="A9" s="18" t="str">
        <f>IF('CB SOLL'!A9="","",'CB SOLL'!A9)</f>
        <v>UMC</v>
      </c>
      <c r="B9" s="1"/>
      <c r="C9" s="32"/>
      <c r="D9" s="32"/>
      <c r="E9" s="32"/>
      <c r="F9" s="32"/>
      <c r="G9" s="1"/>
      <c r="H9" s="30">
        <f>IF('CB SOLL'!X9="","",'CB SOLL'!X9)</f>
        <v>0</v>
      </c>
      <c r="I9" s="1"/>
      <c r="J9" s="10" t="str">
        <f t="shared" si="0"/>
        <v/>
      </c>
      <c r="K9" s="11" t="str">
        <f t="shared" si="1"/>
        <v/>
      </c>
      <c r="L9" s="11" t="str">
        <f t="shared" si="2"/>
        <v/>
      </c>
      <c r="M9" s="12" t="str">
        <f t="shared" si="3"/>
        <v/>
      </c>
    </row>
    <row r="10" spans="1:13" x14ac:dyDescent="0.2">
      <c r="A10" s="18" t="str">
        <f>IF('CB SOLL'!A10="","",'CB SOLL'!A10)</f>
        <v>DE FRIESLAND zorgverzekeraar</v>
      </c>
      <c r="B10" s="1"/>
      <c r="C10" s="32"/>
      <c r="D10" s="32"/>
      <c r="E10" s="32"/>
      <c r="F10" s="32"/>
      <c r="G10" s="1"/>
      <c r="H10" s="30">
        <f>IF('CB SOLL'!X10="","",'CB SOLL'!X10)</f>
        <v>0</v>
      </c>
      <c r="I10" s="1"/>
      <c r="J10" s="10" t="str">
        <f t="shared" si="0"/>
        <v/>
      </c>
      <c r="K10" s="11" t="str">
        <f t="shared" si="1"/>
        <v/>
      </c>
      <c r="L10" s="11" t="str">
        <f t="shared" si="2"/>
        <v/>
      </c>
      <c r="M10" s="12" t="str">
        <f t="shared" si="3"/>
        <v/>
      </c>
    </row>
    <row r="11" spans="1:13" x14ac:dyDescent="0.2">
      <c r="A11" s="18" t="str">
        <f>IF('CB SOLL'!A11="","",'CB SOLL'!A11)</f>
        <v>IZZ</v>
      </c>
      <c r="B11" s="1"/>
      <c r="C11" s="32"/>
      <c r="D11" s="32"/>
      <c r="E11" s="32"/>
      <c r="F11" s="32"/>
      <c r="G11" s="1"/>
      <c r="H11" s="30">
        <f>IF('CB SOLL'!X11="","",'CB SOLL'!X11)</f>
        <v>0</v>
      </c>
      <c r="I11" s="1"/>
      <c r="J11" s="10" t="str">
        <f t="shared" si="0"/>
        <v/>
      </c>
      <c r="K11" s="11" t="str">
        <f t="shared" si="1"/>
        <v/>
      </c>
      <c r="L11" s="11" t="str">
        <f t="shared" si="2"/>
        <v/>
      </c>
      <c r="M11" s="12" t="str">
        <f t="shared" si="3"/>
        <v/>
      </c>
    </row>
    <row r="12" spans="1:13" x14ac:dyDescent="0.2">
      <c r="A12" s="18" t="str">
        <f>IF('CB SOLL'!A12="","",'CB SOLL'!A12)</f>
        <v>CZ, Nationale Nederlanden, OHRA</v>
      </c>
      <c r="B12" s="1"/>
      <c r="C12" s="32"/>
      <c r="D12" s="32"/>
      <c r="E12" s="32"/>
      <c r="F12" s="32"/>
      <c r="G12" s="1"/>
      <c r="H12" s="30">
        <f>IF('CB SOLL'!X12="","",'CB SOLL'!X12)</f>
        <v>0</v>
      </c>
      <c r="I12" s="1"/>
      <c r="J12" s="10" t="str">
        <f t="shared" si="0"/>
        <v/>
      </c>
      <c r="K12" s="11" t="str">
        <f t="shared" si="1"/>
        <v/>
      </c>
      <c r="L12" s="11" t="str">
        <f t="shared" si="2"/>
        <v/>
      </c>
      <c r="M12" s="12" t="str">
        <f t="shared" si="3"/>
        <v/>
      </c>
    </row>
    <row r="13" spans="1:13" x14ac:dyDescent="0.2">
      <c r="A13" s="18" t="str">
        <f>IF('CB SOLL'!A13="","",'CB SOLL'!A13)</f>
        <v>One Underwriting Health Avero (ZK)</v>
      </c>
      <c r="B13" s="1"/>
      <c r="C13" s="32"/>
      <c r="D13" s="32"/>
      <c r="E13" s="32"/>
      <c r="F13" s="32"/>
      <c r="G13" s="1"/>
      <c r="H13" s="30">
        <f>IF('CB SOLL'!X13="","",'CB SOLL'!X13)</f>
        <v>0</v>
      </c>
      <c r="I13" s="1"/>
      <c r="J13" s="10" t="str">
        <f t="shared" si="0"/>
        <v/>
      </c>
      <c r="K13" s="11" t="str">
        <f t="shared" si="1"/>
        <v/>
      </c>
      <c r="L13" s="11" t="str">
        <f t="shared" si="2"/>
        <v/>
      </c>
      <c r="M13" s="12" t="str">
        <f t="shared" si="3"/>
        <v/>
      </c>
    </row>
    <row r="14" spans="1:13" x14ac:dyDescent="0.2">
      <c r="A14" s="18" t="str">
        <f>IF('CB SOLL'!A14="","",'CB SOLL'!A14)</f>
        <v>Menzis</v>
      </c>
      <c r="B14" s="1"/>
      <c r="C14" s="32"/>
      <c r="D14" s="32"/>
      <c r="E14" s="32"/>
      <c r="F14" s="32"/>
      <c r="G14" s="1"/>
      <c r="H14" s="30">
        <f>IF('CB SOLL'!X14="","",'CB SOLL'!X14)</f>
        <v>0</v>
      </c>
      <c r="I14" s="1"/>
      <c r="J14" s="10" t="str">
        <f t="shared" si="0"/>
        <v/>
      </c>
      <c r="K14" s="11" t="str">
        <f t="shared" si="1"/>
        <v/>
      </c>
      <c r="L14" s="11" t="str">
        <f t="shared" si="2"/>
        <v/>
      </c>
      <c r="M14" s="12" t="str">
        <f t="shared" si="3"/>
        <v/>
      </c>
    </row>
    <row r="15" spans="1:13" x14ac:dyDescent="0.2">
      <c r="A15" s="18" t="str">
        <f>IF('CB SOLL'!A15="","",'CB SOLL'!A15)</f>
        <v>Unive, Zorgzaam, Zeker</v>
      </c>
      <c r="B15" s="1"/>
      <c r="C15" s="32"/>
      <c r="D15" s="32"/>
      <c r="E15" s="32"/>
      <c r="F15" s="32"/>
      <c r="G15" s="1"/>
      <c r="H15" s="30">
        <f>IF('CB SOLL'!X15="","",'CB SOLL'!X15)</f>
        <v>0</v>
      </c>
      <c r="I15" s="1"/>
      <c r="J15" s="10" t="str">
        <f t="shared" si="0"/>
        <v/>
      </c>
      <c r="K15" s="11" t="str">
        <f t="shared" si="1"/>
        <v/>
      </c>
      <c r="L15" s="11" t="str">
        <f t="shared" si="2"/>
        <v/>
      </c>
      <c r="M15" s="12" t="str">
        <f t="shared" si="3"/>
        <v/>
      </c>
    </row>
    <row r="16" spans="1:13" x14ac:dyDescent="0.2">
      <c r="A16" s="18" t="str">
        <f>IF('CB SOLL'!A16="","",'CB SOLL'!A16)</f>
        <v>AEVITAE-VGZ</v>
      </c>
      <c r="B16" s="1"/>
      <c r="C16" s="32"/>
      <c r="D16" s="32"/>
      <c r="E16" s="32"/>
      <c r="F16" s="32"/>
      <c r="G16" s="1"/>
      <c r="H16" s="30">
        <f>IF('CB SOLL'!X16="","",'CB SOLL'!X16)</f>
        <v>0</v>
      </c>
      <c r="I16" s="1"/>
      <c r="J16" s="10" t="str">
        <f t="shared" si="0"/>
        <v/>
      </c>
      <c r="K16" s="11" t="str">
        <f t="shared" si="1"/>
        <v/>
      </c>
      <c r="L16" s="11" t="str">
        <f t="shared" si="2"/>
        <v/>
      </c>
      <c r="M16" s="12" t="str">
        <f t="shared" si="3"/>
        <v/>
      </c>
    </row>
    <row r="17" spans="1:13" x14ac:dyDescent="0.2">
      <c r="A17" s="18" t="str">
        <f>IF('CB SOLL'!A17="","",'CB SOLL'!A17)</f>
        <v>OZF</v>
      </c>
      <c r="B17" s="1"/>
      <c r="C17" s="32"/>
      <c r="D17" s="32"/>
      <c r="E17" s="32"/>
      <c r="F17" s="32"/>
      <c r="G17" s="1"/>
      <c r="H17" s="30">
        <f>IF('CB SOLL'!X17="","",'CB SOLL'!X17)</f>
        <v>0</v>
      </c>
      <c r="I17" s="1"/>
      <c r="J17" s="10" t="str">
        <f t="shared" si="0"/>
        <v/>
      </c>
      <c r="K17" s="11" t="str">
        <f t="shared" si="1"/>
        <v/>
      </c>
      <c r="L17" s="11" t="str">
        <f t="shared" si="2"/>
        <v/>
      </c>
      <c r="M17" s="12" t="str">
        <f t="shared" si="3"/>
        <v/>
      </c>
    </row>
    <row r="18" spans="1:13" x14ac:dyDescent="0.2">
      <c r="A18" s="18" t="str">
        <f>IF('CB SOLL'!A18="","",'CB SOLL'!A18)</f>
        <v>Anderzorg</v>
      </c>
      <c r="B18" s="1"/>
      <c r="C18" s="32"/>
      <c r="D18" s="32"/>
      <c r="E18" s="32"/>
      <c r="F18" s="32"/>
      <c r="G18" s="1"/>
      <c r="H18" s="30">
        <f>IF('CB SOLL'!X18="","",'CB SOLL'!X18)</f>
        <v>0</v>
      </c>
      <c r="I18" s="1"/>
      <c r="J18" s="10" t="str">
        <f t="shared" si="0"/>
        <v/>
      </c>
      <c r="K18" s="11" t="str">
        <f t="shared" si="1"/>
        <v/>
      </c>
      <c r="L18" s="11" t="str">
        <f t="shared" si="2"/>
        <v/>
      </c>
      <c r="M18" s="12" t="str">
        <f t="shared" si="3"/>
        <v/>
      </c>
    </row>
    <row r="19" spans="1:13" x14ac:dyDescent="0.2">
      <c r="A19" s="18" t="str">
        <f>IF('CB SOLL'!A19="","",'CB SOLL'!A19)</f>
        <v>DSW</v>
      </c>
      <c r="B19" s="1"/>
      <c r="C19" s="32"/>
      <c r="D19" s="32"/>
      <c r="E19" s="32"/>
      <c r="F19" s="32"/>
      <c r="G19" s="1"/>
      <c r="H19" s="30">
        <f>IF('CB SOLL'!X19="","",'CB SOLL'!X19)</f>
        <v>0</v>
      </c>
      <c r="I19" s="1"/>
      <c r="J19" s="10" t="str">
        <f t="shared" si="0"/>
        <v/>
      </c>
      <c r="K19" s="11" t="str">
        <f t="shared" si="1"/>
        <v/>
      </c>
      <c r="L19" s="11" t="str">
        <f t="shared" si="2"/>
        <v/>
      </c>
      <c r="M19" s="12" t="str">
        <f t="shared" si="3"/>
        <v/>
      </c>
    </row>
    <row r="20" spans="1:13" x14ac:dyDescent="0.2">
      <c r="A20" s="18" t="str">
        <f>IF('CB SOLL'!A20="","",'CB SOLL'!A20)</f>
        <v>SZVK</v>
      </c>
      <c r="B20" s="1"/>
      <c r="C20" s="32"/>
      <c r="D20" s="32"/>
      <c r="E20" s="32"/>
      <c r="F20" s="32"/>
      <c r="G20" s="1"/>
      <c r="H20" s="30">
        <f>IF('CB SOLL'!X20="","",'CB SOLL'!X20)</f>
        <v>0</v>
      </c>
      <c r="I20" s="1"/>
      <c r="J20" s="10" t="str">
        <f t="shared" si="0"/>
        <v/>
      </c>
      <c r="K20" s="11" t="str">
        <f t="shared" si="1"/>
        <v/>
      </c>
      <c r="L20" s="11" t="str">
        <f t="shared" si="2"/>
        <v/>
      </c>
      <c r="M20" s="12" t="str">
        <f t="shared" si="3"/>
        <v/>
      </c>
    </row>
    <row r="21" spans="1:13" x14ac:dyDescent="0.2">
      <c r="A21" s="18" t="str">
        <f>IF('CB SOLL'!A21="","",'CB SOLL'!A21)</f>
        <v>Energiek</v>
      </c>
      <c r="B21" s="1"/>
      <c r="C21" s="32"/>
      <c r="D21" s="32"/>
      <c r="E21" s="32"/>
      <c r="F21" s="32"/>
      <c r="G21" s="1"/>
      <c r="H21" s="30">
        <f>IF('CB SOLL'!X21="","",'CB SOLL'!X21)</f>
        <v>0</v>
      </c>
      <c r="I21" s="1"/>
      <c r="J21" s="10" t="str">
        <f t="shared" si="0"/>
        <v/>
      </c>
      <c r="K21" s="11" t="str">
        <f t="shared" si="1"/>
        <v/>
      </c>
      <c r="L21" s="11" t="str">
        <f t="shared" si="2"/>
        <v/>
      </c>
      <c r="M21" s="12" t="str">
        <f t="shared" si="3"/>
        <v/>
      </c>
    </row>
    <row r="22" spans="1:13" x14ac:dyDescent="0.2">
      <c r="A22" s="18" t="str">
        <f>IF('CB SOLL'!A22="","",'CB SOLL'!A22)</f>
        <v>IZA-VNG</v>
      </c>
      <c r="B22" s="1"/>
      <c r="C22" s="32"/>
      <c r="D22" s="32"/>
      <c r="E22" s="32"/>
      <c r="F22" s="32"/>
      <c r="G22" s="1"/>
      <c r="H22" s="30">
        <f>IF('CB SOLL'!X22="","",'CB SOLL'!X22)</f>
        <v>0</v>
      </c>
      <c r="I22" s="1"/>
      <c r="J22" s="10" t="str">
        <f t="shared" si="0"/>
        <v/>
      </c>
      <c r="K22" s="11" t="str">
        <f t="shared" si="1"/>
        <v/>
      </c>
      <c r="L22" s="11" t="str">
        <f t="shared" si="2"/>
        <v/>
      </c>
      <c r="M22" s="12" t="str">
        <f t="shared" si="3"/>
        <v/>
      </c>
    </row>
    <row r="23" spans="1:13" x14ac:dyDescent="0.2">
      <c r="A23" s="18" t="str">
        <f>IF('CB SOLL'!A23="","",'CB SOLL'!A23)</f>
        <v>De Amersfoortse</v>
      </c>
      <c r="B23" s="1"/>
      <c r="C23" s="32"/>
      <c r="D23" s="32"/>
      <c r="E23" s="32"/>
      <c r="F23" s="32"/>
      <c r="G23" s="1"/>
      <c r="H23" s="30">
        <f>IF('CB SOLL'!X23="","",'CB SOLL'!X23)</f>
        <v>0</v>
      </c>
      <c r="I23" s="1"/>
      <c r="J23" s="10" t="str">
        <f t="shared" si="0"/>
        <v/>
      </c>
      <c r="K23" s="11" t="str">
        <f t="shared" si="1"/>
        <v/>
      </c>
      <c r="L23" s="11" t="str">
        <f t="shared" si="2"/>
        <v/>
      </c>
      <c r="M23" s="12" t="str">
        <f t="shared" si="3"/>
        <v/>
      </c>
    </row>
    <row r="24" spans="1:13" x14ac:dyDescent="0.2">
      <c r="A24" s="18" t="str">
        <f>IF('CB SOLL'!A24="","",'CB SOLL'!A24)</f>
        <v>Ditzo</v>
      </c>
      <c r="B24" s="1"/>
      <c r="C24" s="32"/>
      <c r="D24" s="32"/>
      <c r="E24" s="32"/>
      <c r="F24" s="32"/>
      <c r="G24" s="1"/>
      <c r="H24" s="30">
        <f>IF('CB SOLL'!X24="","",'CB SOLL'!X24)</f>
        <v>0</v>
      </c>
      <c r="I24" s="1"/>
      <c r="J24" s="10" t="str">
        <f t="shared" si="0"/>
        <v/>
      </c>
      <c r="K24" s="11" t="str">
        <f t="shared" si="1"/>
        <v/>
      </c>
      <c r="L24" s="11" t="str">
        <f t="shared" si="2"/>
        <v/>
      </c>
      <c r="M24" s="12" t="str">
        <f t="shared" si="3"/>
        <v/>
      </c>
    </row>
    <row r="25" spans="1:13" x14ac:dyDescent="0.2">
      <c r="A25" s="18" t="str">
        <f>IF('CB SOLL'!A25="","",'CB SOLL'!A25)</f>
        <v>ONVZ</v>
      </c>
      <c r="B25" s="1"/>
      <c r="C25" s="32"/>
      <c r="D25" s="32"/>
      <c r="E25" s="32"/>
      <c r="F25" s="32"/>
      <c r="G25" s="1"/>
      <c r="H25" s="30">
        <f>IF('CB SOLL'!X25="","",'CB SOLL'!X25)</f>
        <v>0</v>
      </c>
      <c r="I25" s="1"/>
      <c r="J25" s="10" t="str">
        <f t="shared" si="0"/>
        <v/>
      </c>
      <c r="K25" s="11" t="str">
        <f t="shared" si="1"/>
        <v/>
      </c>
      <c r="L25" s="11" t="str">
        <f t="shared" si="2"/>
        <v/>
      </c>
      <c r="M25" s="12" t="str">
        <f t="shared" si="3"/>
        <v/>
      </c>
    </row>
    <row r="26" spans="1:13" x14ac:dyDescent="0.2">
      <c r="A26" s="18" t="str">
        <f>IF('CB SOLL'!A26="","",'CB SOLL'!A26)</f>
        <v>Promovendum, National Academic en Besured</v>
      </c>
      <c r="B26" s="1"/>
      <c r="C26" s="32"/>
      <c r="D26" s="32"/>
      <c r="E26" s="32"/>
      <c r="F26" s="32"/>
      <c r="G26" s="1"/>
      <c r="H26" s="30">
        <f>IF('CB SOLL'!X26="","",'CB SOLL'!X26)</f>
        <v>0</v>
      </c>
      <c r="I26" s="1"/>
      <c r="J26" s="10" t="str">
        <f t="shared" si="0"/>
        <v/>
      </c>
      <c r="K26" s="11" t="str">
        <f t="shared" si="1"/>
        <v/>
      </c>
      <c r="L26" s="11" t="str">
        <f t="shared" si="2"/>
        <v/>
      </c>
      <c r="M26" s="12" t="str">
        <f t="shared" si="3"/>
        <v/>
      </c>
    </row>
    <row r="27" spans="1:13" x14ac:dyDescent="0.2">
      <c r="A27" s="18" t="str">
        <f>IF('CB SOLL'!A27="","",'CB SOLL'!A27)</f>
        <v>FBTO</v>
      </c>
      <c r="B27" s="1"/>
      <c r="C27" s="32"/>
      <c r="D27" s="32"/>
      <c r="E27" s="32"/>
      <c r="F27" s="32"/>
      <c r="G27" s="1"/>
      <c r="H27" s="30">
        <f>IF('CB SOLL'!X27="","",'CB SOLL'!X27)</f>
        <v>0</v>
      </c>
      <c r="I27" s="1"/>
      <c r="J27" s="10" t="str">
        <f t="shared" si="0"/>
        <v/>
      </c>
      <c r="K27" s="11" t="str">
        <f t="shared" si="1"/>
        <v/>
      </c>
      <c r="L27" s="11" t="str">
        <f t="shared" si="2"/>
        <v/>
      </c>
      <c r="M27" s="12" t="str">
        <f t="shared" si="3"/>
        <v/>
      </c>
    </row>
    <row r="28" spans="1:13" x14ac:dyDescent="0.2">
      <c r="A28" s="18" t="str">
        <f>IF('CB SOLL'!A28="","",'CB SOLL'!A28)</f>
        <v>Aevitae EUcare</v>
      </c>
      <c r="B28" s="1"/>
      <c r="C28" s="32"/>
      <c r="D28" s="32"/>
      <c r="E28" s="32"/>
      <c r="F28" s="32"/>
      <c r="G28" s="1"/>
      <c r="H28" s="30">
        <f>IF('CB SOLL'!X28="","",'CB SOLL'!X28)</f>
        <v>0</v>
      </c>
      <c r="I28" s="1"/>
      <c r="J28" s="10" t="str">
        <f t="shared" si="0"/>
        <v/>
      </c>
      <c r="K28" s="11" t="str">
        <f t="shared" si="1"/>
        <v/>
      </c>
      <c r="L28" s="11" t="str">
        <f t="shared" si="2"/>
        <v/>
      </c>
      <c r="M28" s="12" t="str">
        <f t="shared" si="3"/>
        <v/>
      </c>
    </row>
    <row r="29" spans="1:13" x14ac:dyDescent="0.2">
      <c r="A29" s="18" t="str">
        <f>IF('CB SOLL'!A29="","",'CB SOLL'!A29)</f>
        <v>De Friesland</v>
      </c>
      <c r="B29" s="1"/>
      <c r="C29" s="32"/>
      <c r="D29" s="32"/>
      <c r="E29" s="32"/>
      <c r="F29" s="32"/>
      <c r="G29" s="1"/>
      <c r="H29" s="30">
        <f>IF('CB SOLL'!X29="","",'CB SOLL'!X29)</f>
        <v>0</v>
      </c>
      <c r="I29" s="1"/>
      <c r="J29" s="10" t="str">
        <f t="shared" si="0"/>
        <v/>
      </c>
      <c r="K29" s="11" t="str">
        <f t="shared" si="1"/>
        <v/>
      </c>
      <c r="L29" s="11" t="str">
        <f t="shared" si="2"/>
        <v/>
      </c>
      <c r="M29" s="12" t="str">
        <f t="shared" si="3"/>
        <v/>
      </c>
    </row>
    <row r="30" spans="1:13" x14ac:dyDescent="0.2">
      <c r="A30" s="18" t="str">
        <f>IF('CB SOLL'!A30="","",'CB SOLL'!A30)</f>
        <v>iptiQ</v>
      </c>
      <c r="B30" s="1"/>
      <c r="C30" s="32"/>
      <c r="D30" s="32"/>
      <c r="E30" s="32"/>
      <c r="F30" s="32"/>
      <c r="G30" s="1"/>
      <c r="H30" s="30">
        <f>IF('CB SOLL'!X30="","",'CB SOLL'!X30)</f>
        <v>0</v>
      </c>
      <c r="I30" s="1"/>
      <c r="J30" s="10" t="str">
        <f t="shared" si="0"/>
        <v/>
      </c>
      <c r="K30" s="11" t="str">
        <f t="shared" si="1"/>
        <v/>
      </c>
      <c r="L30" s="11" t="str">
        <f t="shared" si="2"/>
        <v/>
      </c>
      <c r="M30" s="12" t="str">
        <f t="shared" si="3"/>
        <v/>
      </c>
    </row>
    <row r="31" spans="1:13" x14ac:dyDescent="0.2">
      <c r="A31" s="18" t="str">
        <f>IF('CB SOLL'!A31="","",'CB SOLL'!A31)</f>
        <v>Zekur</v>
      </c>
      <c r="B31" s="1"/>
      <c r="C31" s="32"/>
      <c r="D31" s="32"/>
      <c r="E31" s="32"/>
      <c r="F31" s="32"/>
      <c r="G31" s="1"/>
      <c r="H31" s="30">
        <f>IF('CB SOLL'!X31="","",'CB SOLL'!X31)</f>
        <v>0</v>
      </c>
      <c r="I31" s="1"/>
      <c r="J31" s="10" t="str">
        <f t="shared" si="0"/>
        <v/>
      </c>
      <c r="K31" s="11" t="str">
        <f t="shared" si="1"/>
        <v/>
      </c>
      <c r="L31" s="11" t="str">
        <f t="shared" si="2"/>
        <v/>
      </c>
      <c r="M31" s="12" t="str">
        <f t="shared" si="3"/>
        <v/>
      </c>
    </row>
    <row r="32" spans="1:13" x14ac:dyDescent="0.2">
      <c r="A32" s="18" t="str">
        <f>IF('CB SOLL'!A32="","",'CB SOLL'!A32)</f>
        <v>ENO</v>
      </c>
      <c r="B32" s="1"/>
      <c r="C32" s="32"/>
      <c r="D32" s="32"/>
      <c r="E32" s="32"/>
      <c r="F32" s="32"/>
      <c r="G32" s="1"/>
      <c r="H32" s="30">
        <f>IF('CB SOLL'!X32="","",'CB SOLL'!X32)</f>
        <v>0</v>
      </c>
      <c r="I32" s="1"/>
      <c r="J32" s="10" t="str">
        <f t="shared" si="0"/>
        <v/>
      </c>
      <c r="K32" s="11" t="str">
        <f t="shared" si="1"/>
        <v/>
      </c>
      <c r="L32" s="11" t="str">
        <f t="shared" si="2"/>
        <v/>
      </c>
      <c r="M32" s="12" t="str">
        <f t="shared" si="3"/>
        <v/>
      </c>
    </row>
    <row r="33" spans="1:13" x14ac:dyDescent="0.2">
      <c r="A33" s="18" t="str">
        <f>IF('CB SOLL'!A33="","",'CB SOLL'!A33)</f>
        <v/>
      </c>
      <c r="B33" s="1"/>
      <c r="C33" s="32"/>
      <c r="D33" s="32"/>
      <c r="E33" s="32"/>
      <c r="F33" s="32"/>
      <c r="G33" s="1"/>
      <c r="H33" s="30">
        <f>IF('CB SOLL'!X33="","",'CB SOLL'!X33)</f>
        <v>0</v>
      </c>
      <c r="I33" s="1"/>
      <c r="J33" s="10" t="str">
        <f t="shared" si="0"/>
        <v/>
      </c>
      <c r="K33" s="11" t="str">
        <f t="shared" si="1"/>
        <v/>
      </c>
      <c r="L33" s="11" t="str">
        <f>IF(E33="","",IFERROR(MAX(IF((H33-C33-D33)&gt;0,E33-(H33-C33-D33),E33),0),""))</f>
        <v/>
      </c>
      <c r="M33" s="12" t="str">
        <f>IF(F33="","",IFERROR(MAX(IF((H33-C33-D33-E33)&gt;0,F33-(H33-C33-D33-E33),F33),0),""))</f>
        <v/>
      </c>
    </row>
    <row r="34" spans="1:13" x14ac:dyDescent="0.2">
      <c r="A34" s="18" t="str">
        <f>IF('CB SOLL'!A34="","",'CB SOLL'!A34)</f>
        <v/>
      </c>
      <c r="B34" s="1"/>
      <c r="C34" s="32"/>
      <c r="D34" s="32"/>
      <c r="E34" s="32"/>
      <c r="F34" s="32"/>
      <c r="G34" s="1"/>
      <c r="H34" s="30">
        <f>IF('CB SOLL'!X34="","",'CB SOLL'!X34)</f>
        <v>0</v>
      </c>
      <c r="I34" s="1"/>
      <c r="J34" s="10" t="str">
        <f t="shared" si="0"/>
        <v/>
      </c>
      <c r="K34" s="11" t="str">
        <f t="shared" si="1"/>
        <v/>
      </c>
      <c r="L34" s="11" t="str">
        <f>IF(E34="","",IFERROR(MAX(IF((H34-C34-D34)&gt;0,E34-(H34-C34-D34),E34),0),""))</f>
        <v/>
      </c>
      <c r="M34" s="12" t="str">
        <f>IF(F34="","",IFERROR(MAX(IF((H34-C34-D34-E34)&gt;0,F34-(H34-C34-D34-E34),F34),0),""))</f>
        <v/>
      </c>
    </row>
    <row r="35" spans="1:13" x14ac:dyDescent="0.2">
      <c r="A35" s="18" t="str">
        <f>IF('CB SOLL'!A35="","",'CB SOLL'!A35)</f>
        <v/>
      </c>
      <c r="B35" s="1"/>
      <c r="C35" s="32"/>
      <c r="D35" s="33"/>
      <c r="E35" s="33"/>
      <c r="F35" s="34"/>
      <c r="G35" s="1"/>
      <c r="H35" s="30">
        <f>IF('CB SOLL'!X35="","",'CB SOLL'!X35)</f>
        <v>0</v>
      </c>
      <c r="I35" s="1"/>
      <c r="J35" s="10" t="str">
        <f t="shared" si="0"/>
        <v/>
      </c>
      <c r="K35" s="11" t="str">
        <f t="shared" si="1"/>
        <v/>
      </c>
      <c r="L35" s="11" t="str">
        <f t="shared" si="2"/>
        <v/>
      </c>
      <c r="M35" s="12" t="str">
        <f t="shared" si="3"/>
        <v/>
      </c>
    </row>
    <row r="36" spans="1:13" x14ac:dyDescent="0.2">
      <c r="A36" s="18" t="str">
        <f>IF('CB SOLL'!A36="","",'CB SOLL'!A36)</f>
        <v/>
      </c>
      <c r="B36" s="1"/>
      <c r="C36" s="32"/>
      <c r="D36" s="33"/>
      <c r="E36" s="33"/>
      <c r="F36" s="34"/>
      <c r="G36" s="1"/>
      <c r="H36" s="30">
        <f>IF('CB SOLL'!X36="","",'CB SOLL'!X36)</f>
        <v>0</v>
      </c>
      <c r="I36" s="1"/>
      <c r="J36" s="10" t="str">
        <f t="shared" si="0"/>
        <v/>
      </c>
      <c r="K36" s="11" t="str">
        <f t="shared" si="1"/>
        <v/>
      </c>
      <c r="L36" s="11" t="str">
        <f t="shared" si="2"/>
        <v/>
      </c>
      <c r="M36" s="12" t="str">
        <f t="shared" si="3"/>
        <v/>
      </c>
    </row>
    <row r="37" spans="1:13" x14ac:dyDescent="0.2">
      <c r="A37" s="18" t="str">
        <f>IF('CB SOLL'!A37="","",'CB SOLL'!A37)</f>
        <v/>
      </c>
      <c r="B37" s="1"/>
      <c r="C37" s="32"/>
      <c r="D37" s="33"/>
      <c r="E37" s="33"/>
      <c r="F37" s="34"/>
      <c r="G37" s="1"/>
      <c r="H37" s="30">
        <f>IF('CB SOLL'!X37="","",'CB SOLL'!X37)</f>
        <v>0</v>
      </c>
      <c r="I37" s="1"/>
      <c r="J37" s="10" t="str">
        <f t="shared" si="0"/>
        <v/>
      </c>
      <c r="K37" s="11" t="str">
        <f t="shared" si="1"/>
        <v/>
      </c>
      <c r="L37" s="11" t="str">
        <f t="shared" si="2"/>
        <v/>
      </c>
      <c r="M37" s="12" t="str">
        <f t="shared" si="3"/>
        <v/>
      </c>
    </row>
    <row r="38" spans="1:13" x14ac:dyDescent="0.2">
      <c r="A38" s="18" t="str">
        <f>IF('CB SOLL'!A38="","",'CB SOLL'!A38)</f>
        <v/>
      </c>
      <c r="B38" s="1"/>
      <c r="C38" s="32"/>
      <c r="D38" s="33"/>
      <c r="E38" s="33"/>
      <c r="F38" s="34"/>
      <c r="G38" s="1"/>
      <c r="H38" s="30">
        <f>IF('CB SOLL'!X38="","",'CB SOLL'!X38)</f>
        <v>0</v>
      </c>
      <c r="I38" s="1"/>
      <c r="J38" s="10" t="str">
        <f t="shared" si="0"/>
        <v/>
      </c>
      <c r="K38" s="11" t="str">
        <f t="shared" si="1"/>
        <v/>
      </c>
      <c r="L38" s="11" t="str">
        <f t="shared" si="2"/>
        <v/>
      </c>
      <c r="M38" s="12" t="str">
        <f t="shared" si="3"/>
        <v/>
      </c>
    </row>
    <row r="39" spans="1:13" x14ac:dyDescent="0.2">
      <c r="A39" s="18" t="str">
        <f>IF('CB SOLL'!A39="","",'CB SOLL'!A39)</f>
        <v/>
      </c>
      <c r="B39" s="1"/>
      <c r="C39" s="32"/>
      <c r="D39" s="33"/>
      <c r="E39" s="33"/>
      <c r="F39" s="34"/>
      <c r="G39" s="1"/>
      <c r="H39" s="30">
        <f>IF('CB SOLL'!X39="","",'CB SOLL'!X39)</f>
        <v>0</v>
      </c>
      <c r="I39" s="1"/>
      <c r="J39" s="10" t="str">
        <f t="shared" si="0"/>
        <v/>
      </c>
      <c r="K39" s="11" t="str">
        <f t="shared" si="1"/>
        <v/>
      </c>
      <c r="L39" s="11" t="str">
        <f t="shared" si="2"/>
        <v/>
      </c>
      <c r="M39" s="12" t="str">
        <f t="shared" si="3"/>
        <v/>
      </c>
    </row>
    <row r="40" spans="1:13" x14ac:dyDescent="0.2">
      <c r="A40" s="18" t="str">
        <f>IF('CB SOLL'!A40="","",'CB SOLL'!A40)</f>
        <v/>
      </c>
      <c r="B40" s="1"/>
      <c r="C40" s="32"/>
      <c r="D40" s="33"/>
      <c r="E40" s="33"/>
      <c r="F40" s="34"/>
      <c r="G40" s="1"/>
      <c r="H40" s="30">
        <f>IF('CB SOLL'!X40="","",'CB SOLL'!X40)</f>
        <v>0</v>
      </c>
      <c r="I40" s="1"/>
      <c r="J40" s="10" t="str">
        <f t="shared" si="0"/>
        <v/>
      </c>
      <c r="K40" s="11" t="str">
        <f t="shared" si="1"/>
        <v/>
      </c>
      <c r="L40" s="11" t="str">
        <f t="shared" si="2"/>
        <v/>
      </c>
      <c r="M40" s="12" t="str">
        <f t="shared" si="3"/>
        <v/>
      </c>
    </row>
    <row r="41" spans="1:13" x14ac:dyDescent="0.2">
      <c r="A41" s="18" t="str">
        <f>IF('CB SOLL'!A41="","",'CB SOLL'!A41)</f>
        <v/>
      </c>
      <c r="B41" s="1"/>
      <c r="C41" s="32"/>
      <c r="D41" s="33"/>
      <c r="E41" s="33"/>
      <c r="F41" s="34"/>
      <c r="G41" s="1"/>
      <c r="H41" s="30">
        <f>IF('CB SOLL'!X41="","",'CB SOLL'!X41)</f>
        <v>0</v>
      </c>
      <c r="I41" s="1"/>
      <c r="J41" s="10" t="str">
        <f t="shared" si="0"/>
        <v/>
      </c>
      <c r="K41" s="11" t="str">
        <f t="shared" si="1"/>
        <v/>
      </c>
      <c r="L41" s="11" t="str">
        <f t="shared" si="2"/>
        <v/>
      </c>
      <c r="M41" s="12" t="str">
        <f t="shared" si="3"/>
        <v/>
      </c>
    </row>
    <row r="42" spans="1:13" x14ac:dyDescent="0.2">
      <c r="A42" s="18" t="str">
        <f>IF('CB SOLL'!A42="","",'CB SOLL'!A42)</f>
        <v/>
      </c>
      <c r="B42" s="1"/>
      <c r="C42" s="32"/>
      <c r="D42" s="33"/>
      <c r="E42" s="33"/>
      <c r="F42" s="34"/>
      <c r="G42" s="1"/>
      <c r="H42" s="30">
        <f>IF('CB SOLL'!X42="","",'CB SOLL'!X42)</f>
        <v>0</v>
      </c>
      <c r="I42" s="1"/>
      <c r="J42" s="10" t="str">
        <f t="shared" si="0"/>
        <v/>
      </c>
      <c r="K42" s="11" t="str">
        <f t="shared" si="1"/>
        <v/>
      </c>
      <c r="L42" s="11" t="str">
        <f t="shared" si="2"/>
        <v/>
      </c>
      <c r="M42" s="12" t="str">
        <f t="shared" si="3"/>
        <v/>
      </c>
    </row>
    <row r="43" spans="1:13" x14ac:dyDescent="0.2">
      <c r="A43" s="18" t="str">
        <f>IF('CB SOLL'!A43="","",'CB SOLL'!A43)</f>
        <v/>
      </c>
      <c r="B43" s="1"/>
      <c r="C43" s="32"/>
      <c r="D43" s="33"/>
      <c r="E43" s="33"/>
      <c r="F43" s="34"/>
      <c r="G43" s="1"/>
      <c r="H43" s="30">
        <f>IF('CB SOLL'!X43="","",'CB SOLL'!X43)</f>
        <v>0</v>
      </c>
      <c r="I43" s="1"/>
      <c r="J43" s="10" t="str">
        <f t="shared" si="0"/>
        <v/>
      </c>
      <c r="K43" s="11" t="str">
        <f t="shared" si="1"/>
        <v/>
      </c>
      <c r="L43" s="11" t="str">
        <f t="shared" si="2"/>
        <v/>
      </c>
      <c r="M43" s="12" t="str">
        <f t="shared" si="3"/>
        <v/>
      </c>
    </row>
    <row r="44" spans="1:13" x14ac:dyDescent="0.2">
      <c r="A44" s="18" t="str">
        <f>IF('CB SOLL'!A44="","",'CB SOLL'!A44)</f>
        <v/>
      </c>
      <c r="B44" s="1"/>
      <c r="C44" s="32"/>
      <c r="D44" s="33"/>
      <c r="E44" s="33"/>
      <c r="F44" s="34"/>
      <c r="G44" s="1"/>
      <c r="H44" s="30">
        <f>IF('CB SOLL'!X44="","",'CB SOLL'!X44)</f>
        <v>0</v>
      </c>
      <c r="I44" s="1"/>
      <c r="J44" s="10" t="str">
        <f t="shared" si="0"/>
        <v/>
      </c>
      <c r="K44" s="11" t="str">
        <f t="shared" si="1"/>
        <v/>
      </c>
      <c r="L44" s="11" t="str">
        <f t="shared" si="2"/>
        <v/>
      </c>
      <c r="M44" s="12" t="str">
        <f t="shared" si="3"/>
        <v/>
      </c>
    </row>
    <row r="45" spans="1:13" x14ac:dyDescent="0.2">
      <c r="A45" s="18" t="str">
        <f>IF('CB SOLL'!A45="","",'CB SOLL'!A45)</f>
        <v/>
      </c>
      <c r="B45" s="1"/>
      <c r="C45" s="32"/>
      <c r="D45" s="33"/>
      <c r="E45" s="33"/>
      <c r="F45" s="34"/>
      <c r="G45" s="1"/>
      <c r="H45" s="30">
        <f>IF('CB SOLL'!X45="","",'CB SOLL'!X45)</f>
        <v>0</v>
      </c>
      <c r="I45" s="1"/>
      <c r="J45" s="10" t="str">
        <f t="shared" si="0"/>
        <v/>
      </c>
      <c r="K45" s="11" t="str">
        <f t="shared" si="1"/>
        <v/>
      </c>
      <c r="L45" s="11" t="str">
        <f t="shared" si="2"/>
        <v/>
      </c>
      <c r="M45" s="12" t="str">
        <f t="shared" si="3"/>
        <v/>
      </c>
    </row>
    <row r="46" spans="1:13" x14ac:dyDescent="0.2">
      <c r="A46" s="18" t="str">
        <f>IF('CB SOLL'!A46="","",'CB SOLL'!A46)</f>
        <v/>
      </c>
      <c r="B46" s="1"/>
      <c r="C46" s="32"/>
      <c r="D46" s="33"/>
      <c r="E46" s="33"/>
      <c r="F46" s="34"/>
      <c r="G46" s="1"/>
      <c r="H46" s="30">
        <f>IF('CB SOLL'!X46="","",'CB SOLL'!X46)</f>
        <v>0</v>
      </c>
      <c r="I46" s="1"/>
      <c r="J46" s="10" t="str">
        <f t="shared" si="0"/>
        <v/>
      </c>
      <c r="K46" s="11" t="str">
        <f t="shared" si="1"/>
        <v/>
      </c>
      <c r="L46" s="11" t="str">
        <f t="shared" si="2"/>
        <v/>
      </c>
      <c r="M46" s="12" t="str">
        <f t="shared" si="3"/>
        <v/>
      </c>
    </row>
    <row r="47" spans="1:13" x14ac:dyDescent="0.2">
      <c r="A47" s="18" t="str">
        <f>IF('CB SOLL'!A47="","",'CB SOLL'!A47)</f>
        <v/>
      </c>
      <c r="B47" s="1"/>
      <c r="C47" s="32"/>
      <c r="D47" s="33"/>
      <c r="E47" s="33"/>
      <c r="F47" s="34"/>
      <c r="G47" s="1"/>
      <c r="H47" s="30">
        <f>IF('CB SOLL'!X47="","",'CB SOLL'!X47)</f>
        <v>0</v>
      </c>
      <c r="I47" s="1"/>
      <c r="J47" s="10" t="str">
        <f t="shared" si="0"/>
        <v/>
      </c>
      <c r="K47" s="11" t="str">
        <f t="shared" si="1"/>
        <v/>
      </c>
      <c r="L47" s="11" t="str">
        <f t="shared" si="2"/>
        <v/>
      </c>
      <c r="M47" s="12" t="str">
        <f t="shared" si="3"/>
        <v/>
      </c>
    </row>
    <row r="48" spans="1:13" x14ac:dyDescent="0.2">
      <c r="A48" s="18" t="str">
        <f>IF('CB SOLL'!A48="","",'CB SOLL'!A48)</f>
        <v/>
      </c>
      <c r="B48" s="1"/>
      <c r="C48" s="32"/>
      <c r="D48" s="33"/>
      <c r="E48" s="33"/>
      <c r="F48" s="34"/>
      <c r="G48" s="1"/>
      <c r="H48" s="30">
        <f>IF('CB SOLL'!X48="","",'CB SOLL'!X48)</f>
        <v>0</v>
      </c>
      <c r="I48" s="1"/>
      <c r="J48" s="10" t="str">
        <f t="shared" si="0"/>
        <v/>
      </c>
      <c r="K48" s="11" t="str">
        <f t="shared" si="1"/>
        <v/>
      </c>
      <c r="L48" s="11" t="str">
        <f t="shared" si="2"/>
        <v/>
      </c>
      <c r="M48" s="12" t="str">
        <f t="shared" si="3"/>
        <v/>
      </c>
    </row>
    <row r="49" spans="1:13" x14ac:dyDescent="0.2">
      <c r="A49" s="18" t="str">
        <f>IF('CB SOLL'!A49="","",'CB SOLL'!A49)</f>
        <v/>
      </c>
      <c r="B49" s="1"/>
      <c r="C49" s="32"/>
      <c r="D49" s="33"/>
      <c r="E49" s="33"/>
      <c r="F49" s="34"/>
      <c r="G49" s="1"/>
      <c r="H49" s="30">
        <f>IF('CB SOLL'!X49="","",'CB SOLL'!X49)</f>
        <v>0</v>
      </c>
      <c r="I49" s="1"/>
      <c r="J49" s="10" t="str">
        <f t="shared" si="0"/>
        <v/>
      </c>
      <c r="K49" s="11" t="str">
        <f t="shared" si="1"/>
        <v/>
      </c>
      <c r="L49" s="11" t="str">
        <f t="shared" si="2"/>
        <v/>
      </c>
      <c r="M49" s="12" t="str">
        <f t="shared" si="3"/>
        <v/>
      </c>
    </row>
    <row r="50" spans="1:13" x14ac:dyDescent="0.2">
      <c r="A50" s="21" t="str">
        <f>IF('CB SOLL'!A50="","",'CB SOLL'!A50)</f>
        <v/>
      </c>
      <c r="B50" s="1"/>
      <c r="C50" s="35"/>
      <c r="D50" s="36"/>
      <c r="E50" s="36"/>
      <c r="F50" s="37"/>
      <c r="G50" s="1"/>
      <c r="H50" s="31">
        <f>IF('CB SOLL'!X50="","",'CB SOLL'!X50)</f>
        <v>0</v>
      </c>
      <c r="I50" s="1"/>
      <c r="J50" s="22" t="str">
        <f t="shared" si="0"/>
        <v/>
      </c>
      <c r="K50" s="23" t="str">
        <f t="shared" si="1"/>
        <v/>
      </c>
      <c r="L50" s="23" t="str">
        <f t="shared" si="2"/>
        <v/>
      </c>
      <c r="M50" s="24" t="str">
        <f t="shared" si="3"/>
        <v/>
      </c>
    </row>
    <row r="51" spans="1:13" ht="35.25" customHeight="1" x14ac:dyDescent="0.2">
      <c r="C51" s="11"/>
      <c r="D51" s="11"/>
      <c r="E51" s="11"/>
      <c r="F51" s="11"/>
    </row>
  </sheetData>
  <sheetProtection selectLockedCells="1"/>
  <mergeCells count="2">
    <mergeCell ref="C1:F1"/>
    <mergeCell ref="J1:M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1D186C"/>
  </sheetPr>
  <dimension ref="A1:AV107"/>
  <sheetViews>
    <sheetView tabSelected="1" topLeftCell="A5" zoomScale="90" zoomScaleNormal="90" workbookViewId="0">
      <pane xSplit="3" ySplit="8" topLeftCell="D13" activePane="bottomRight" state="frozen"/>
      <selection pane="topRight" activeCell="D5" sqref="D5"/>
      <selection pane="bottomLeft" activeCell="A13" sqref="A13"/>
      <selection pane="bottomRight" activeCell="E36" sqref="E36"/>
    </sheetView>
  </sheetViews>
  <sheetFormatPr defaultColWidth="0" defaultRowHeight="12.75" zeroHeight="1" outlineLevelRow="1" x14ac:dyDescent="0.2"/>
  <cols>
    <col min="1" max="1" width="48.5" style="70" customWidth="1"/>
    <col min="2" max="2" width="8" style="182" bestFit="1" customWidth="1"/>
    <col min="3" max="3" width="3.625" style="70" customWidth="1"/>
    <col min="4" max="6" width="9.625" style="70" customWidth="1"/>
    <col min="7" max="7" width="3.625" style="70" customWidth="1"/>
    <col min="8" max="10" width="9.625" style="70" customWidth="1"/>
    <col min="11" max="11" width="3.625" style="70" customWidth="1"/>
    <col min="12" max="14" width="9.625" style="70" customWidth="1"/>
    <col min="15" max="15" width="3.625" style="70" customWidth="1"/>
    <col min="16" max="18" width="9.625" style="70" customWidth="1"/>
    <col min="19" max="19" width="3.625" style="70" customWidth="1"/>
    <col min="20" max="22" width="9.625" style="70" customWidth="1"/>
    <col min="23" max="23" width="2.375" style="70" customWidth="1"/>
    <col min="24" max="24" width="9.625" style="70" customWidth="1"/>
    <col min="25" max="25" width="10.75" style="70" customWidth="1"/>
    <col min="26" max="26" width="9.625" style="70" customWidth="1"/>
    <col min="27" max="27" width="9.25" style="70" customWidth="1"/>
    <col min="28" max="30" width="9.625" style="70" hidden="1" customWidth="1"/>
    <col min="31" max="31" width="3.625" style="70" hidden="1" customWidth="1"/>
    <col min="32" max="34" width="9.625" style="70" hidden="1" customWidth="1"/>
    <col min="35" max="35" width="3.625" style="70" hidden="1" customWidth="1"/>
    <col min="36" max="38" width="9.625" style="70" hidden="1" customWidth="1"/>
    <col min="39" max="39" width="3.625" style="70" hidden="1" customWidth="1"/>
    <col min="40" max="42" width="9.625" style="70" hidden="1" customWidth="1"/>
    <col min="43" max="43" width="3.625" style="117" hidden="1" customWidth="1"/>
    <col min="44" max="46" width="9.625" style="70" hidden="1" customWidth="1"/>
    <col min="47" max="47" width="9.625" style="70" customWidth="1"/>
    <col min="48" max="48" width="9.625" style="70" hidden="1" customWidth="1"/>
    <col min="49" max="16384" width="9.625" style="118" hidden="1"/>
  </cols>
  <sheetData>
    <row r="1" spans="1:47" hidden="1" outlineLevel="1" x14ac:dyDescent="0.2">
      <c r="A1" s="101" t="s">
        <v>73</v>
      </c>
      <c r="B1" s="181"/>
      <c r="C1" s="101"/>
    </row>
    <row r="2" spans="1:47" hidden="1" outlineLevel="1" x14ac:dyDescent="0.2">
      <c r="A2" s="70" t="s">
        <v>74</v>
      </c>
      <c r="C2" s="114">
        <v>0.86</v>
      </c>
    </row>
    <row r="3" spans="1:47" hidden="1" outlineLevel="1" x14ac:dyDescent="0.2">
      <c r="A3" s="70" t="s">
        <v>75</v>
      </c>
      <c r="C3" s="115">
        <v>3.6999999999999998E-2</v>
      </c>
    </row>
    <row r="4" spans="1:47" hidden="1" outlineLevel="1" x14ac:dyDescent="0.2">
      <c r="A4" s="70" t="s">
        <v>76</v>
      </c>
      <c r="C4" s="116">
        <v>50</v>
      </c>
    </row>
    <row r="5" spans="1:47" collapsed="1" x14ac:dyDescent="0.2">
      <c r="C5" s="116"/>
      <c r="AQ5" s="70"/>
    </row>
    <row r="6" spans="1:47" x14ac:dyDescent="0.2">
      <c r="C6" s="116"/>
      <c r="AQ6" s="70"/>
    </row>
    <row r="7" spans="1:47" x14ac:dyDescent="0.2">
      <c r="C7" s="116"/>
      <c r="AQ7" s="70"/>
    </row>
    <row r="8" spans="1:47" x14ac:dyDescent="0.2">
      <c r="C8" s="116"/>
    </row>
    <row r="9" spans="1:47" x14ac:dyDescent="0.2">
      <c r="A9" s="102" t="str">
        <f>IF('CB IST'!A1="","",'CB IST'!A1)</f>
        <v>(x1€)</v>
      </c>
      <c r="B9" s="183"/>
      <c r="D9" s="197" t="s">
        <v>77</v>
      </c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4"/>
      <c r="AB9" s="203" t="s">
        <v>78</v>
      </c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119"/>
    </row>
    <row r="10" spans="1:47" x14ac:dyDescent="0.2">
      <c r="A10" s="166" t="str">
        <f>IF('CB IST'!A2="","",'CB IST'!A2)</f>
        <v>Zorgverzekeraar</v>
      </c>
      <c r="B10" s="184"/>
      <c r="C10" s="167"/>
      <c r="D10" s="208" t="s">
        <v>17</v>
      </c>
      <c r="E10" s="209"/>
      <c r="F10" s="210"/>
      <c r="G10" s="119"/>
      <c r="H10" s="208" t="s">
        <v>18</v>
      </c>
      <c r="I10" s="209"/>
      <c r="J10" s="210"/>
      <c r="K10" s="119"/>
      <c r="L10" s="211" t="s">
        <v>79</v>
      </c>
      <c r="M10" s="212"/>
      <c r="N10" s="213"/>
      <c r="O10" s="119"/>
      <c r="P10" s="208" t="s">
        <v>19</v>
      </c>
      <c r="Q10" s="209"/>
      <c r="R10" s="210"/>
      <c r="S10" s="119"/>
      <c r="T10" s="208" t="s">
        <v>20</v>
      </c>
      <c r="U10" s="209"/>
      <c r="V10" s="210"/>
      <c r="W10" s="119"/>
      <c r="X10" s="205" t="s">
        <v>27</v>
      </c>
      <c r="Y10" s="206"/>
      <c r="Z10" s="207"/>
      <c r="AB10" s="200" t="s">
        <v>17</v>
      </c>
      <c r="AC10" s="201"/>
      <c r="AD10" s="202"/>
      <c r="AE10" s="120"/>
      <c r="AF10" s="200" t="s">
        <v>18</v>
      </c>
      <c r="AG10" s="201"/>
      <c r="AH10" s="202"/>
      <c r="AI10" s="120"/>
      <c r="AJ10" s="200" t="s">
        <v>19</v>
      </c>
      <c r="AK10" s="201"/>
      <c r="AL10" s="202"/>
      <c r="AM10" s="120"/>
      <c r="AN10" s="200" t="s">
        <v>20</v>
      </c>
      <c r="AO10" s="201"/>
      <c r="AP10" s="202"/>
      <c r="AQ10" s="120"/>
      <c r="AR10" s="198" t="s">
        <v>27</v>
      </c>
      <c r="AS10" s="199"/>
      <c r="AT10" s="199"/>
      <c r="AU10" s="120"/>
    </row>
    <row r="11" spans="1:47" x14ac:dyDescent="0.2">
      <c r="A11" s="179"/>
      <c r="B11" s="185"/>
      <c r="C11" s="121"/>
      <c r="D11" s="169">
        <f>SUM(D13:D60)</f>
        <v>0</v>
      </c>
      <c r="E11" s="170">
        <f>SUM(E13:E60)</f>
        <v>0</v>
      </c>
      <c r="F11" s="171">
        <f>SUM(F13:F60)</f>
        <v>0</v>
      </c>
      <c r="G11" s="125"/>
      <c r="H11" s="169">
        <f>SUM(H13:H60)</f>
        <v>0</v>
      </c>
      <c r="I11" s="170">
        <f>SUM(I13:I60)</f>
        <v>0</v>
      </c>
      <c r="J11" s="171">
        <f>SUM(J13:J60)</f>
        <v>0</v>
      </c>
      <c r="K11" s="125"/>
      <c r="L11" s="169">
        <f>SUM(L13:L60)</f>
        <v>0</v>
      </c>
      <c r="M11" s="170">
        <f>SUM(M13:M60)</f>
        <v>0</v>
      </c>
      <c r="N11" s="171">
        <f>SUM(N13:N60)</f>
        <v>0</v>
      </c>
      <c r="O11" s="125"/>
      <c r="P11" s="169">
        <f>SUM(P13:P60)</f>
        <v>0</v>
      </c>
      <c r="Q11" s="170">
        <f>SUM(Q13:Q60)</f>
        <v>0</v>
      </c>
      <c r="R11" s="171">
        <f>SUM(R13:R60)</f>
        <v>0</v>
      </c>
      <c r="S11" s="125"/>
      <c r="T11" s="169">
        <f>SUM(T13:T60)</f>
        <v>0</v>
      </c>
      <c r="U11" s="170">
        <f>SUM(U13:U60)</f>
        <v>0</v>
      </c>
      <c r="V11" s="171">
        <f>SUM(V13:V60)</f>
        <v>0</v>
      </c>
      <c r="W11" s="125"/>
      <c r="X11" s="169" t="str">
        <f>IF(SUM(D11,H11,P11,T11)=0,"",SUM(D11,H11,P11,T11))</f>
        <v/>
      </c>
      <c r="Y11" s="170">
        <f>IF(SUM(E11,I11,Q11,U11)=0,0,SUM(E11,I11,Q11,U11))</f>
        <v>0</v>
      </c>
      <c r="Z11" s="168" t="str">
        <f>IF(SUM(F11,J11,R11,V11)=0,"",SUM(F11,J11,R11,V11))</f>
        <v/>
      </c>
      <c r="AA11" s="126"/>
      <c r="AB11" s="122">
        <f>SUM(AB13:AB60)</f>
        <v>0</v>
      </c>
      <c r="AC11" s="123">
        <f>SUM(AC13:AC60)</f>
        <v>0</v>
      </c>
      <c r="AD11" s="124">
        <f>SUM(AD13:AD60)</f>
        <v>0</v>
      </c>
      <c r="AE11" s="125"/>
      <c r="AF11" s="122">
        <f>SUM(AF13:AF60)</f>
        <v>0</v>
      </c>
      <c r="AG11" s="123">
        <f>SUM(AG13:AG60)</f>
        <v>0</v>
      </c>
      <c r="AH11" s="124">
        <f>SUM(AH13:AH60)</f>
        <v>0</v>
      </c>
      <c r="AI11" s="125"/>
      <c r="AJ11" s="122">
        <f>SUM(AJ13:AJ60)</f>
        <v>0</v>
      </c>
      <c r="AK11" s="123">
        <f>SUM(AK13:AK60)</f>
        <v>0</v>
      </c>
      <c r="AL11" s="124">
        <f>SUM(AL13:AL60)</f>
        <v>0</v>
      </c>
      <c r="AM11" s="125"/>
      <c r="AN11" s="122">
        <f>SUM(AN13:AN60)</f>
        <v>0</v>
      </c>
      <c r="AO11" s="123">
        <f>SUM(AO13:AO60)</f>
        <v>0</v>
      </c>
      <c r="AP11" s="124">
        <f>SUM(AP13:AP60)</f>
        <v>0</v>
      </c>
      <c r="AQ11" s="125"/>
      <c r="AR11" s="122" t="str">
        <f>IF(SUM(AB11,AF11,AJ11,AN11)=0,"",SUM(AB11,AF11,AJ11,AN11))</f>
        <v/>
      </c>
      <c r="AS11" s="123">
        <f>IF(SUM(AC11,AG11,AK11,AO11)=0,0,SUM(AC11,AG11,AK11,AO11))</f>
        <v>0</v>
      </c>
      <c r="AT11" s="124" t="str">
        <f>IF(SUM(AD11,AH11,AL11,AP11)=0,"",SUM(AD11,AH11,AL11,AP11))</f>
        <v/>
      </c>
      <c r="AU11" s="125"/>
    </row>
    <row r="12" spans="1:47" x14ac:dyDescent="0.2">
      <c r="A12" s="180"/>
      <c r="B12" s="185" t="str">
        <f>'CB SOLL'!B2</f>
        <v>UZOVI</v>
      </c>
      <c r="D12" s="172" t="s">
        <v>80</v>
      </c>
      <c r="E12" s="173" t="s">
        <v>81</v>
      </c>
      <c r="F12" s="174" t="s">
        <v>82</v>
      </c>
      <c r="G12" s="130"/>
      <c r="H12" s="175" t="str">
        <f>D12</f>
        <v>SOLL</v>
      </c>
      <c r="I12" s="173" t="str">
        <f>E12</f>
        <v>IST</v>
      </c>
      <c r="J12" s="174" t="str">
        <f>F12</f>
        <v>Δ</v>
      </c>
      <c r="K12" s="130"/>
      <c r="L12" s="175" t="str">
        <f>H12</f>
        <v>SOLL</v>
      </c>
      <c r="M12" s="173" t="str">
        <f>I12</f>
        <v>IST</v>
      </c>
      <c r="N12" s="174" t="str">
        <f>J12</f>
        <v>Δ</v>
      </c>
      <c r="O12" s="130"/>
      <c r="P12" s="176" t="str">
        <f t="shared" ref="P12" si="0">H12</f>
        <v>SOLL</v>
      </c>
      <c r="Q12" s="177" t="str">
        <f t="shared" ref="Q12" si="1">I12</f>
        <v>IST</v>
      </c>
      <c r="R12" s="178" t="str">
        <f>J12</f>
        <v>Δ</v>
      </c>
      <c r="S12" s="130"/>
      <c r="T12" s="175" t="str">
        <f t="shared" ref="T12" si="2">P12</f>
        <v>SOLL</v>
      </c>
      <c r="U12" s="173" t="str">
        <f t="shared" ref="U12" si="3">Q12</f>
        <v>IST</v>
      </c>
      <c r="V12" s="174" t="str">
        <f t="shared" ref="V12" si="4">R12</f>
        <v>Δ</v>
      </c>
      <c r="W12" s="130"/>
      <c r="X12" s="175" t="str">
        <f>T12</f>
        <v>SOLL</v>
      </c>
      <c r="Y12" s="173" t="str">
        <f t="shared" ref="Y12:Z12" si="5">U12</f>
        <v>IST</v>
      </c>
      <c r="Z12" s="174" t="str">
        <f t="shared" si="5"/>
        <v>Δ</v>
      </c>
      <c r="AA12" s="126"/>
      <c r="AB12" s="127" t="s">
        <v>80</v>
      </c>
      <c r="AC12" s="128" t="s">
        <v>81</v>
      </c>
      <c r="AD12" s="129" t="s">
        <v>82</v>
      </c>
      <c r="AE12" s="130"/>
      <c r="AF12" s="131" t="str">
        <f>AB12</f>
        <v>SOLL</v>
      </c>
      <c r="AG12" s="128" t="str">
        <f>AC12</f>
        <v>IST</v>
      </c>
      <c r="AH12" s="129" t="str">
        <f>AD12</f>
        <v>Δ</v>
      </c>
      <c r="AI12" s="130"/>
      <c r="AJ12" s="132" t="str">
        <f t="shared" ref="AJ12" si="6">AF12</f>
        <v>SOLL</v>
      </c>
      <c r="AK12" s="133" t="str">
        <f t="shared" ref="AK12" si="7">AG12</f>
        <v>IST</v>
      </c>
      <c r="AL12" s="134" t="str">
        <f>AH12</f>
        <v>Δ</v>
      </c>
      <c r="AM12" s="130"/>
      <c r="AN12" s="131" t="str">
        <f t="shared" ref="AN12" si="8">AJ12</f>
        <v>SOLL</v>
      </c>
      <c r="AO12" s="128" t="str">
        <f t="shared" ref="AO12" si="9">AK12</f>
        <v>IST</v>
      </c>
      <c r="AP12" s="129" t="str">
        <f t="shared" ref="AP12" si="10">AL12</f>
        <v>Δ</v>
      </c>
      <c r="AQ12" s="130"/>
      <c r="AR12" s="131" t="str">
        <f>AN12</f>
        <v>SOLL</v>
      </c>
      <c r="AS12" s="128" t="str">
        <f>AO12</f>
        <v>IST</v>
      </c>
      <c r="AT12" s="129" t="str">
        <f>AP12</f>
        <v>Δ</v>
      </c>
      <c r="AU12" s="130"/>
    </row>
    <row r="13" spans="1:47" x14ac:dyDescent="0.2">
      <c r="A13" s="103" t="str">
        <f>IF('CB IST'!A3="","",'CB IST'!A3)</f>
        <v>Zilveren Kruis</v>
      </c>
      <c r="B13" s="186">
        <f>'CB SOLL'!B3</f>
        <v>3311</v>
      </c>
      <c r="D13" s="135" t="str">
        <f>'CB SOLL'!S3</f>
        <v/>
      </c>
      <c r="E13" s="136" t="str">
        <f>IF(D13="","",IF('CB IST'!C3="",0,'CB IST'!C3))</f>
        <v/>
      </c>
      <c r="F13" s="137" t="str">
        <f>IF(AND(D13="NVT",OR(E13="",E13=0)),"NVT",IFERROR(D13-E13,""))</f>
        <v/>
      </c>
      <c r="G13" s="63"/>
      <c r="H13" s="138" t="str">
        <f>'CB SOLL'!T3</f>
        <v/>
      </c>
      <c r="I13" s="139" t="str">
        <f>IF(H13="","",IF('CB IST'!D3="",0,'CB IST'!D3))</f>
        <v/>
      </c>
      <c r="J13" s="140" t="str">
        <f>IF(AND(H13="NVT",OR(I13="",I13=0)),"NVT",IFERROR(H13-I13,""))</f>
        <v/>
      </c>
      <c r="K13" s="63"/>
      <c r="L13" s="138">
        <f>SUM(D13,H13)</f>
        <v>0</v>
      </c>
      <c r="M13" s="139">
        <f t="shared" ref="M13:N13" si="11">SUM(E13,I13)</f>
        <v>0</v>
      </c>
      <c r="N13" s="140">
        <f t="shared" si="11"/>
        <v>0</v>
      </c>
      <c r="O13" s="63"/>
      <c r="P13" s="135" t="str">
        <f>'CB SOLL'!U3</f>
        <v/>
      </c>
      <c r="Q13" s="136" t="str">
        <f>IF(P13="","",IF('CB IST'!E3="",0,'CB IST'!E3))</f>
        <v/>
      </c>
      <c r="R13" s="137" t="str">
        <f>IF(AND(P13="NVT",OR(Q13="",Q13=0)),"NVT",IFERROR(P13-Q13,""))</f>
        <v/>
      </c>
      <c r="S13" s="63"/>
      <c r="T13" s="135" t="str">
        <f>'CB SOLL'!V3</f>
        <v/>
      </c>
      <c r="U13" s="136" t="str">
        <f>IF(T13="","",IF('CB IST'!F3="",0,'CB IST'!F3))</f>
        <v/>
      </c>
      <c r="V13" s="137" t="str">
        <f>IF(AND(T13="NVT",OR(U13="",U13=0)),"NVT",IFERROR(T13-U13,""))</f>
        <v/>
      </c>
      <c r="W13" s="63"/>
      <c r="X13" s="135" t="str">
        <f>IF(SUM(D13,H13,P13,T13)=0,"",SUM(D13,H13,P13,T13))</f>
        <v/>
      </c>
      <c r="Y13" s="136">
        <f>IF(SUM(E13,I13,Q13,U13)=0,0,SUM(E13,I13,Q13,U13))</f>
        <v>0</v>
      </c>
      <c r="Z13" s="137" t="str">
        <f>IF(AND(X13="NVT",OR(Y13=0,Y13="")),"NVT",IF(SUM(F13,J13,R13,V13)=0,"",SUM(F13,J13,R13,V13)))</f>
        <v/>
      </c>
      <c r="AA13" s="126"/>
      <c r="AB13" s="135" t="str">
        <f>'CB SOLL'!Z3</f>
        <v/>
      </c>
      <c r="AC13" s="136" t="str">
        <f>IF(AB13="","",IF('CB IST'!J3="",0,'CB IST'!J3))</f>
        <v/>
      </c>
      <c r="AD13" s="137" t="str">
        <f>IF(AND(AB13="NVT",OR(AC13="",AC13=0)),"NVT",IFERROR(AB13-AC13,""))</f>
        <v/>
      </c>
      <c r="AE13" s="63"/>
      <c r="AF13" s="135" t="str">
        <f>'CB SOLL'!AA3</f>
        <v/>
      </c>
      <c r="AG13" s="136" t="str">
        <f>IF(AF13="","",IF('CB IST'!K3="",0,'CB IST'!K3))</f>
        <v/>
      </c>
      <c r="AH13" s="137" t="str">
        <f>IF(AND(AF13="NVT",OR(AG13="",AG13=0)),"NVT",IFERROR(AF13-AG13,""))</f>
        <v/>
      </c>
      <c r="AI13" s="63"/>
      <c r="AJ13" s="135" t="str">
        <f>'CB SOLL'!AB3</f>
        <v/>
      </c>
      <c r="AK13" s="136" t="str">
        <f>IF(AJ13="","",IF('CB IST'!L3="",0,'CB IST'!L3))</f>
        <v/>
      </c>
      <c r="AL13" s="137" t="str">
        <f>IF(AND(AJ13="NVT",OR(AK13="",AK13=0)),"NVT",IFERROR(AJ13-AK13,""))</f>
        <v/>
      </c>
      <c r="AM13" s="63"/>
      <c r="AN13" s="135" t="str">
        <f>'CB SOLL'!AC3</f>
        <v/>
      </c>
      <c r="AO13" s="136" t="str">
        <f>IF(AN13="","",IF('CB IST'!M3="",0,'CB IST'!M3))</f>
        <v/>
      </c>
      <c r="AP13" s="137" t="str">
        <f>IF(AND(AN13="NVT",OR(AO13="",AO13=0)),"NVT",IFERROR(AN13-AO13,""))</f>
        <v/>
      </c>
      <c r="AQ13" s="63"/>
      <c r="AR13" s="135" t="str">
        <f>IF(SUM(AB13,AF13,AJ13,AN13)=0,"",SUM(AB13,AF13,AJ13,AN13))</f>
        <v/>
      </c>
      <c r="AS13" s="136">
        <f>IF(SUM(AC13,AG13,AK13,AO13)=0,0,SUM(AC13,AG13,AK13,AO13))</f>
        <v>0</v>
      </c>
      <c r="AT13" s="137" t="str">
        <f t="shared" ref="AT13:AT44" si="12">IF(SUM(AD13,AH13,AL13,AP13)=0,"",SUM(AD13,AH13,AL13,AP13))</f>
        <v/>
      </c>
      <c r="AU13" s="136"/>
    </row>
    <row r="14" spans="1:47" x14ac:dyDescent="0.2">
      <c r="A14" s="103" t="str">
        <f>IF('CB IST'!A4="","",'CB IST'!A4)</f>
        <v>VGZ</v>
      </c>
      <c r="B14" s="186">
        <f>'CB SOLL'!B4</f>
        <v>7095</v>
      </c>
      <c r="D14" s="135" t="str">
        <f>'CB SOLL'!S4</f>
        <v/>
      </c>
      <c r="E14" s="136" t="str">
        <f>IF(D14="","",IF('CB IST'!C4="",0,'CB IST'!C4))</f>
        <v/>
      </c>
      <c r="F14" s="137" t="str">
        <f t="shared" ref="F14:F60" si="13">IF(AND(D14="NVT",OR(E14="",E14=0)),"NVT",IFERROR(D14-E14,""))</f>
        <v/>
      </c>
      <c r="G14" s="63"/>
      <c r="H14" s="135" t="str">
        <f>'CB SOLL'!T4</f>
        <v/>
      </c>
      <c r="I14" s="136" t="str">
        <f>IF(H14="","",IF('CB IST'!D4="",0,'CB IST'!D4))</f>
        <v/>
      </c>
      <c r="J14" s="137" t="str">
        <f t="shared" ref="J14:J60" si="14">IF(AND(H14="NVT",OR(I14="",I14=0)),"NVT",IFERROR(H14-I14,""))</f>
        <v/>
      </c>
      <c r="K14" s="63"/>
      <c r="L14" s="135">
        <f t="shared" ref="L14:L60" si="15">SUM(D14,H14)</f>
        <v>0</v>
      </c>
      <c r="M14" s="136">
        <f t="shared" ref="M14:M60" si="16">SUM(E14,I14)</f>
        <v>0</v>
      </c>
      <c r="N14" s="137">
        <f t="shared" ref="N14:N60" si="17">SUM(F14,J14)</f>
        <v>0</v>
      </c>
      <c r="O14" s="63"/>
      <c r="P14" s="135" t="str">
        <f>'CB SOLL'!U4</f>
        <v/>
      </c>
      <c r="Q14" s="136" t="str">
        <f>IF(P14="","",IF('CB IST'!E4="",0,'CB IST'!E4))</f>
        <v/>
      </c>
      <c r="R14" s="137" t="str">
        <f t="shared" ref="R14:R60" si="18">IF(AND(P14="NVT",OR(Q14="",Q14=0)),"NVT",IFERROR(P14-Q14,""))</f>
        <v/>
      </c>
      <c r="S14" s="63"/>
      <c r="T14" s="135" t="str">
        <f>'CB SOLL'!V4</f>
        <v/>
      </c>
      <c r="U14" s="136" t="str">
        <f>IF(T14="","",IF('CB IST'!F4="",0,'CB IST'!F4))</f>
        <v/>
      </c>
      <c r="V14" s="137" t="str">
        <f t="shared" ref="V14:V60" si="19">IF(AND(T14="NVT",OR(U14="",U14=0)),"NVT",IFERROR(T14-U14,""))</f>
        <v/>
      </c>
      <c r="W14" s="63"/>
      <c r="X14" s="135" t="str">
        <f t="shared" ref="X14:X60" si="20">IF(SUM(D14,H14,P14,T14)=0,"",SUM(D14,H14,P14,T14))</f>
        <v/>
      </c>
      <c r="Y14" s="136">
        <f>IF(SUM(E14,I14,Q14,U14)=0,0,SUM(E14,I14,Q14,U14))</f>
        <v>0</v>
      </c>
      <c r="Z14" s="137" t="str">
        <f>IF(AND(X14="NVT",OR(Y14=0,Y14="")),"NVT",IF(SUM(F14,J14,R14,V14)=0,"",SUM(F14,J14,R14,V14)))</f>
        <v/>
      </c>
      <c r="AA14" s="126"/>
      <c r="AB14" s="135" t="str">
        <f>'CB SOLL'!Z4</f>
        <v/>
      </c>
      <c r="AC14" s="136" t="str">
        <f>IF(AB14="","",IF('CB IST'!J4="",0,'CB IST'!J4))</f>
        <v/>
      </c>
      <c r="AD14" s="137" t="str">
        <f t="shared" ref="AD14:AD60" si="21">IF(AND(AB14="NVT",OR(AC14="",AC14=0)),"NVT",IFERROR(AB14-AC14,""))</f>
        <v/>
      </c>
      <c r="AE14" s="63"/>
      <c r="AF14" s="135" t="str">
        <f>'CB SOLL'!AA4</f>
        <v/>
      </c>
      <c r="AG14" s="136" t="str">
        <f>IF(AF14="","",IF('CB IST'!K4="",0,'CB IST'!K4))</f>
        <v/>
      </c>
      <c r="AH14" s="137" t="str">
        <f t="shared" ref="AH14:AH60" si="22">IF(AND(AF14="NVT",OR(AG14="",AG14=0)),"NVT",IFERROR(AF14-AG14,""))</f>
        <v/>
      </c>
      <c r="AI14" s="63"/>
      <c r="AJ14" s="135" t="str">
        <f>'CB SOLL'!AB4</f>
        <v/>
      </c>
      <c r="AK14" s="136" t="str">
        <f>IF(AJ14="","",IF('CB IST'!L4="",0,'CB IST'!L4))</f>
        <v/>
      </c>
      <c r="AL14" s="137" t="str">
        <f t="shared" ref="AL14:AL60" si="23">IF(AND(AJ14="NVT",OR(AK14="",AK14=0)),"NVT",IFERROR(AJ14-AK14,""))</f>
        <v/>
      </c>
      <c r="AM14" s="63"/>
      <c r="AN14" s="135" t="str">
        <f>'CB SOLL'!AC4</f>
        <v/>
      </c>
      <c r="AO14" s="136" t="str">
        <f>IF(AN14="","",IF('CB IST'!M4="",0,'CB IST'!M4))</f>
        <v/>
      </c>
      <c r="AP14" s="137" t="str">
        <f t="shared" ref="AP14:AP60" si="24">IF(AND(AN14="NVT",OR(AO14="",AO14=0)),"NVT",IFERROR(AN14-AO14,""))</f>
        <v/>
      </c>
      <c r="AQ14" s="63"/>
      <c r="AR14" s="135" t="str">
        <f t="shared" ref="AR14:AR44" si="25">IF(SUM(AB14,AF14,AJ14,AN14)=0,"",SUM(AB14,AF14,AJ14,AN14))</f>
        <v/>
      </c>
      <c r="AS14" s="136">
        <f t="shared" ref="AS14:AS60" si="26">IF(SUM(AC14,AG14,AK14,AO14)=0,0,SUM(AC14,AG14,AK14,AO14))</f>
        <v>0</v>
      </c>
      <c r="AT14" s="137" t="str">
        <f t="shared" si="12"/>
        <v/>
      </c>
      <c r="AU14" s="136"/>
    </row>
    <row r="15" spans="1:47" x14ac:dyDescent="0.2">
      <c r="A15" s="103" t="str">
        <f>IF('CB IST'!A5="","",'CB IST'!A5)</f>
        <v>Avero</v>
      </c>
      <c r="B15" s="186">
        <f>'CB SOLL'!B5</f>
        <v>3329</v>
      </c>
      <c r="D15" s="135" t="str">
        <f>'CB SOLL'!S5</f>
        <v/>
      </c>
      <c r="E15" s="136" t="str">
        <f>IF(D15="","",IF('CB IST'!C5="",0,'CB IST'!C5))</f>
        <v/>
      </c>
      <c r="F15" s="137" t="str">
        <f t="shared" si="13"/>
        <v/>
      </c>
      <c r="G15" s="63"/>
      <c r="H15" s="135" t="str">
        <f>'CB SOLL'!T5</f>
        <v/>
      </c>
      <c r="I15" s="136" t="str">
        <f>IF(H15="","",IF('CB IST'!D5="",0,'CB IST'!D5))</f>
        <v/>
      </c>
      <c r="J15" s="137" t="str">
        <f t="shared" si="14"/>
        <v/>
      </c>
      <c r="K15" s="63"/>
      <c r="L15" s="135">
        <f t="shared" si="15"/>
        <v>0</v>
      </c>
      <c r="M15" s="136">
        <f t="shared" si="16"/>
        <v>0</v>
      </c>
      <c r="N15" s="137">
        <f t="shared" si="17"/>
        <v>0</v>
      </c>
      <c r="O15" s="63"/>
      <c r="P15" s="135" t="str">
        <f>'CB SOLL'!U5</f>
        <v/>
      </c>
      <c r="Q15" s="136" t="str">
        <f>IF(P15="","",IF('CB IST'!E5="",0,'CB IST'!E5))</f>
        <v/>
      </c>
      <c r="R15" s="137" t="str">
        <f t="shared" si="18"/>
        <v/>
      </c>
      <c r="S15" s="63"/>
      <c r="T15" s="135" t="str">
        <f>'CB SOLL'!V5</f>
        <v/>
      </c>
      <c r="U15" s="136" t="str">
        <f>IF(T15="","",IF('CB IST'!F5="",0,'CB IST'!F5))</f>
        <v/>
      </c>
      <c r="V15" s="137" t="str">
        <f t="shared" si="19"/>
        <v/>
      </c>
      <c r="W15" s="63"/>
      <c r="X15" s="135" t="str">
        <f t="shared" si="20"/>
        <v/>
      </c>
      <c r="Y15" s="136">
        <f t="shared" ref="Y15:Y60" si="27">IF(SUM(E15,I15,Q15,U15)=0,0,SUM(E15,I15,Q15,U15))</f>
        <v>0</v>
      </c>
      <c r="Z15" s="137" t="str">
        <f t="shared" ref="Z15:Z60" si="28">IF(AND(X15="NVT",OR(Y15=0,Y15="")),"NVT",IF(SUM(F15,J15,R15,V15)=0,"",SUM(F15,J15,R15,V15)))</f>
        <v/>
      </c>
      <c r="AA15" s="126"/>
      <c r="AB15" s="135" t="str">
        <f>'CB SOLL'!Z5</f>
        <v/>
      </c>
      <c r="AC15" s="136" t="str">
        <f>IF(AB15="","",IF('CB IST'!J5="",0,'CB IST'!J5))</f>
        <v/>
      </c>
      <c r="AD15" s="137" t="str">
        <f t="shared" si="21"/>
        <v/>
      </c>
      <c r="AE15" s="63"/>
      <c r="AF15" s="135" t="str">
        <f>'CB SOLL'!AA5</f>
        <v/>
      </c>
      <c r="AG15" s="136" t="str">
        <f>IF(AF15="","",IF('CB IST'!K5="",0,'CB IST'!K5))</f>
        <v/>
      </c>
      <c r="AH15" s="137" t="str">
        <f t="shared" si="22"/>
        <v/>
      </c>
      <c r="AI15" s="63"/>
      <c r="AJ15" s="135" t="str">
        <f>'CB SOLL'!AB5</f>
        <v/>
      </c>
      <c r="AK15" s="136" t="str">
        <f>IF(AJ15="","",IF('CB IST'!L5="",0,'CB IST'!L5))</f>
        <v/>
      </c>
      <c r="AL15" s="137" t="str">
        <f t="shared" si="23"/>
        <v/>
      </c>
      <c r="AM15" s="63"/>
      <c r="AN15" s="135" t="str">
        <f>'CB SOLL'!AC5</f>
        <v/>
      </c>
      <c r="AO15" s="136" t="str">
        <f>IF(AN15="","",IF('CB IST'!M5="",0,'CB IST'!M5))</f>
        <v/>
      </c>
      <c r="AP15" s="137" t="str">
        <f t="shared" si="24"/>
        <v/>
      </c>
      <c r="AQ15" s="63"/>
      <c r="AR15" s="135" t="str">
        <f t="shared" si="25"/>
        <v/>
      </c>
      <c r="AS15" s="136">
        <f t="shared" si="26"/>
        <v>0</v>
      </c>
      <c r="AT15" s="137" t="str">
        <f t="shared" si="12"/>
        <v/>
      </c>
      <c r="AU15" s="136"/>
    </row>
    <row r="16" spans="1:47" x14ac:dyDescent="0.2">
      <c r="A16" s="103" t="str">
        <f>IF('CB IST'!A6="","",'CB IST'!A6)</f>
        <v>Interpolis</v>
      </c>
      <c r="B16" s="186">
        <f>'CB SOLL'!B6</f>
        <v>3313</v>
      </c>
      <c r="D16" s="135" t="str">
        <f>'CB SOLL'!S6</f>
        <v/>
      </c>
      <c r="E16" s="136" t="str">
        <f>IF(D16="","",IF('CB IST'!C6="",0,'CB IST'!C6))</f>
        <v/>
      </c>
      <c r="F16" s="137" t="str">
        <f t="shared" si="13"/>
        <v/>
      </c>
      <c r="G16" s="63"/>
      <c r="H16" s="135" t="str">
        <f>'CB SOLL'!T6</f>
        <v/>
      </c>
      <c r="I16" s="136" t="str">
        <f>IF(H16="","",IF('CB IST'!D6="",0,'CB IST'!D6))</f>
        <v/>
      </c>
      <c r="J16" s="137" t="str">
        <f t="shared" si="14"/>
        <v/>
      </c>
      <c r="K16" s="63"/>
      <c r="L16" s="135">
        <f t="shared" si="15"/>
        <v>0</v>
      </c>
      <c r="M16" s="136">
        <f t="shared" si="16"/>
        <v>0</v>
      </c>
      <c r="N16" s="137">
        <f t="shared" si="17"/>
        <v>0</v>
      </c>
      <c r="O16" s="63"/>
      <c r="P16" s="135" t="str">
        <f>'CB SOLL'!U6</f>
        <v/>
      </c>
      <c r="Q16" s="136" t="str">
        <f>IF(P16="","",IF('CB IST'!E6="",0,'CB IST'!E6))</f>
        <v/>
      </c>
      <c r="R16" s="137" t="str">
        <f t="shared" si="18"/>
        <v/>
      </c>
      <c r="S16" s="63"/>
      <c r="T16" s="135" t="str">
        <f>'CB SOLL'!V6</f>
        <v/>
      </c>
      <c r="U16" s="136" t="str">
        <f>IF(T16="","",IF('CB IST'!F6="",0,'CB IST'!F6))</f>
        <v/>
      </c>
      <c r="V16" s="137" t="str">
        <f t="shared" si="19"/>
        <v/>
      </c>
      <c r="W16" s="63"/>
      <c r="X16" s="135" t="str">
        <f t="shared" si="20"/>
        <v/>
      </c>
      <c r="Y16" s="136">
        <f t="shared" si="27"/>
        <v>0</v>
      </c>
      <c r="Z16" s="137" t="str">
        <f t="shared" si="28"/>
        <v/>
      </c>
      <c r="AA16" s="126"/>
      <c r="AB16" s="135" t="str">
        <f>'CB SOLL'!Z6</f>
        <v/>
      </c>
      <c r="AC16" s="136" t="str">
        <f>IF(AB16="","",IF('CB IST'!J6="",0,'CB IST'!J6))</f>
        <v/>
      </c>
      <c r="AD16" s="137" t="str">
        <f t="shared" si="21"/>
        <v/>
      </c>
      <c r="AE16" s="63"/>
      <c r="AF16" s="135" t="str">
        <f>'CB SOLL'!AA6</f>
        <v/>
      </c>
      <c r="AG16" s="136" t="str">
        <f>IF(AF16="","",IF('CB IST'!K6="",0,'CB IST'!K6))</f>
        <v/>
      </c>
      <c r="AH16" s="137" t="str">
        <f t="shared" si="22"/>
        <v/>
      </c>
      <c r="AI16" s="63"/>
      <c r="AJ16" s="135" t="str">
        <f>'CB SOLL'!AB6</f>
        <v/>
      </c>
      <c r="AK16" s="136" t="str">
        <f>IF(AJ16="","",IF('CB IST'!L6="",0,'CB IST'!L6))</f>
        <v/>
      </c>
      <c r="AL16" s="137" t="str">
        <f t="shared" si="23"/>
        <v/>
      </c>
      <c r="AM16" s="63"/>
      <c r="AN16" s="135" t="str">
        <f>'CB SOLL'!AC6</f>
        <v/>
      </c>
      <c r="AO16" s="136" t="str">
        <f>IF(AN16="","",IF('CB IST'!M6="",0,'CB IST'!M6))</f>
        <v/>
      </c>
      <c r="AP16" s="137" t="str">
        <f t="shared" si="24"/>
        <v/>
      </c>
      <c r="AQ16" s="63"/>
      <c r="AR16" s="135" t="str">
        <f t="shared" si="25"/>
        <v/>
      </c>
      <c r="AS16" s="136">
        <f t="shared" si="26"/>
        <v>0</v>
      </c>
      <c r="AT16" s="137" t="str">
        <f t="shared" si="12"/>
        <v/>
      </c>
      <c r="AU16" s="136"/>
    </row>
    <row r="17" spans="1:47" x14ac:dyDescent="0.2">
      <c r="A17" s="103" t="str">
        <f>IF('CB IST'!A7="","",'CB IST'!A7)</f>
        <v>Stad Holland</v>
      </c>
      <c r="B17" s="186">
        <f>'CB SOLL'!B7</f>
        <v>7037</v>
      </c>
      <c r="D17" s="135" t="str">
        <f>'CB SOLL'!S7</f>
        <v/>
      </c>
      <c r="E17" s="136" t="str">
        <f>IF(D17="","",IF('CB IST'!C7="",0,'CB IST'!C7))</f>
        <v/>
      </c>
      <c r="F17" s="137" t="str">
        <f t="shared" si="13"/>
        <v/>
      </c>
      <c r="G17" s="63"/>
      <c r="H17" s="135" t="str">
        <f>'CB SOLL'!T7</f>
        <v/>
      </c>
      <c r="I17" s="136" t="str">
        <f>IF(H17="","",IF('CB IST'!D7="",0,'CB IST'!D7))</f>
        <v/>
      </c>
      <c r="J17" s="137" t="str">
        <f t="shared" si="14"/>
        <v/>
      </c>
      <c r="K17" s="63"/>
      <c r="L17" s="135">
        <f t="shared" si="15"/>
        <v>0</v>
      </c>
      <c r="M17" s="136">
        <f t="shared" si="16"/>
        <v>0</v>
      </c>
      <c r="N17" s="137">
        <f t="shared" si="17"/>
        <v>0</v>
      </c>
      <c r="O17" s="63"/>
      <c r="P17" s="135" t="str">
        <f>'CB SOLL'!U7</f>
        <v/>
      </c>
      <c r="Q17" s="136" t="str">
        <f>IF(P17="","",IF('CB IST'!E7="",0,'CB IST'!E7))</f>
        <v/>
      </c>
      <c r="R17" s="137" t="str">
        <f t="shared" si="18"/>
        <v/>
      </c>
      <c r="S17" s="63"/>
      <c r="T17" s="135" t="str">
        <f>'CB SOLL'!V7</f>
        <v/>
      </c>
      <c r="U17" s="136" t="str">
        <f>IF(T17="","",IF('CB IST'!F7="",0,'CB IST'!F7))</f>
        <v/>
      </c>
      <c r="V17" s="137" t="str">
        <f t="shared" si="19"/>
        <v/>
      </c>
      <c r="W17" s="63"/>
      <c r="X17" s="135" t="str">
        <f t="shared" si="20"/>
        <v/>
      </c>
      <c r="Y17" s="136">
        <f t="shared" si="27"/>
        <v>0</v>
      </c>
      <c r="Z17" s="137" t="str">
        <f t="shared" si="28"/>
        <v/>
      </c>
      <c r="AA17" s="126"/>
      <c r="AB17" s="135" t="str">
        <f>'CB SOLL'!Z7</f>
        <v/>
      </c>
      <c r="AC17" s="136" t="str">
        <f>IF(AB17="","",IF('CB IST'!J7="",0,'CB IST'!J7))</f>
        <v/>
      </c>
      <c r="AD17" s="137" t="str">
        <f t="shared" si="21"/>
        <v/>
      </c>
      <c r="AE17" s="63"/>
      <c r="AF17" s="135" t="str">
        <f>'CB SOLL'!AA7</f>
        <v/>
      </c>
      <c r="AG17" s="136" t="str">
        <f>IF(AF17="","",IF('CB IST'!K7="",0,'CB IST'!K7))</f>
        <v/>
      </c>
      <c r="AH17" s="137" t="str">
        <f t="shared" si="22"/>
        <v/>
      </c>
      <c r="AI17" s="63"/>
      <c r="AJ17" s="135" t="str">
        <f>'CB SOLL'!AB7</f>
        <v/>
      </c>
      <c r="AK17" s="136" t="str">
        <f>IF(AJ17="","",IF('CB IST'!L7="",0,'CB IST'!L7))</f>
        <v/>
      </c>
      <c r="AL17" s="137" t="str">
        <f t="shared" si="23"/>
        <v/>
      </c>
      <c r="AM17" s="63"/>
      <c r="AN17" s="135" t="str">
        <f>'CB SOLL'!AC7</f>
        <v/>
      </c>
      <c r="AO17" s="136" t="str">
        <f>IF(AN17="","",IF('CB IST'!M7="",0,'CB IST'!M7))</f>
        <v/>
      </c>
      <c r="AP17" s="137" t="str">
        <f t="shared" si="24"/>
        <v/>
      </c>
      <c r="AQ17" s="63"/>
      <c r="AR17" s="135" t="str">
        <f t="shared" si="25"/>
        <v/>
      </c>
      <c r="AS17" s="136">
        <f t="shared" si="26"/>
        <v>0</v>
      </c>
      <c r="AT17" s="137" t="str">
        <f t="shared" si="12"/>
        <v/>
      </c>
      <c r="AU17" s="136"/>
    </row>
    <row r="18" spans="1:47" x14ac:dyDescent="0.2">
      <c r="A18" s="103" t="str">
        <f>IF('CB IST'!A8="","",'CB IST'!A8)</f>
        <v>Zorg &amp; Zekerheid</v>
      </c>
      <c r="B18" s="186">
        <f>'CB SOLL'!B8</f>
        <v>7085</v>
      </c>
      <c r="D18" s="135" t="str">
        <f>'CB SOLL'!S8</f>
        <v/>
      </c>
      <c r="E18" s="136" t="str">
        <f>IF(D18="","",IF('CB IST'!C8="",0,'CB IST'!C8))</f>
        <v/>
      </c>
      <c r="F18" s="137" t="str">
        <f t="shared" si="13"/>
        <v/>
      </c>
      <c r="G18" s="63"/>
      <c r="H18" s="135" t="str">
        <f>'CB SOLL'!T8</f>
        <v/>
      </c>
      <c r="I18" s="136" t="str">
        <f>IF(H18="","",IF('CB IST'!D8="",0,'CB IST'!D8))</f>
        <v/>
      </c>
      <c r="J18" s="137" t="str">
        <f t="shared" si="14"/>
        <v/>
      </c>
      <c r="K18" s="63"/>
      <c r="L18" s="135">
        <f t="shared" si="15"/>
        <v>0</v>
      </c>
      <c r="M18" s="136">
        <f t="shared" si="16"/>
        <v>0</v>
      </c>
      <c r="N18" s="137">
        <f t="shared" si="17"/>
        <v>0</v>
      </c>
      <c r="O18" s="63"/>
      <c r="P18" s="135" t="str">
        <f>'CB SOLL'!U8</f>
        <v/>
      </c>
      <c r="Q18" s="136" t="str">
        <f>IF(P18="","",IF('CB IST'!E8="",0,'CB IST'!E8))</f>
        <v/>
      </c>
      <c r="R18" s="137" t="str">
        <f t="shared" si="18"/>
        <v/>
      </c>
      <c r="S18" s="63"/>
      <c r="T18" s="135" t="str">
        <f>'CB SOLL'!V8</f>
        <v/>
      </c>
      <c r="U18" s="136" t="str">
        <f>IF(T18="","",IF('CB IST'!F8="",0,'CB IST'!F8))</f>
        <v/>
      </c>
      <c r="V18" s="137" t="str">
        <f t="shared" si="19"/>
        <v/>
      </c>
      <c r="W18" s="63"/>
      <c r="X18" s="135" t="str">
        <f t="shared" si="20"/>
        <v/>
      </c>
      <c r="Y18" s="136">
        <f t="shared" si="27"/>
        <v>0</v>
      </c>
      <c r="Z18" s="137" t="str">
        <f t="shared" si="28"/>
        <v/>
      </c>
      <c r="AA18" s="126"/>
      <c r="AB18" s="135" t="str">
        <f>'CB SOLL'!Z8</f>
        <v/>
      </c>
      <c r="AC18" s="136" t="str">
        <f>IF(AB18="","",IF('CB IST'!J8="",0,'CB IST'!J8))</f>
        <v/>
      </c>
      <c r="AD18" s="137" t="str">
        <f t="shared" si="21"/>
        <v/>
      </c>
      <c r="AE18" s="63"/>
      <c r="AF18" s="135" t="str">
        <f>'CB SOLL'!AA8</f>
        <v/>
      </c>
      <c r="AG18" s="136" t="str">
        <f>IF(AF18="","",IF('CB IST'!K8="",0,'CB IST'!K8))</f>
        <v/>
      </c>
      <c r="AH18" s="137" t="str">
        <f t="shared" si="22"/>
        <v/>
      </c>
      <c r="AI18" s="63"/>
      <c r="AJ18" s="135" t="str">
        <f>'CB SOLL'!AB8</f>
        <v/>
      </c>
      <c r="AK18" s="136" t="str">
        <f>IF(AJ18="","",IF('CB IST'!L8="",0,'CB IST'!L8))</f>
        <v/>
      </c>
      <c r="AL18" s="137" t="str">
        <f t="shared" si="23"/>
        <v/>
      </c>
      <c r="AM18" s="63"/>
      <c r="AN18" s="135" t="str">
        <f>'CB SOLL'!AC8</f>
        <v/>
      </c>
      <c r="AO18" s="136" t="str">
        <f>IF(AN18="","",IF('CB IST'!M8="",0,'CB IST'!M8))</f>
        <v/>
      </c>
      <c r="AP18" s="137" t="str">
        <f t="shared" si="24"/>
        <v/>
      </c>
      <c r="AQ18" s="63"/>
      <c r="AR18" s="135" t="str">
        <f t="shared" si="25"/>
        <v/>
      </c>
      <c r="AS18" s="136">
        <f t="shared" si="26"/>
        <v>0</v>
      </c>
      <c r="AT18" s="137" t="str">
        <f t="shared" si="12"/>
        <v/>
      </c>
      <c r="AU18" s="136"/>
    </row>
    <row r="19" spans="1:47" x14ac:dyDescent="0.2">
      <c r="A19" s="103" t="str">
        <f>IF('CB IST'!A9="","",'CB IST'!A9)</f>
        <v>UMC</v>
      </c>
      <c r="B19" s="186">
        <f>'CB SOLL'!B9</f>
        <v>736</v>
      </c>
      <c r="D19" s="135" t="str">
        <f>'CB SOLL'!S9</f>
        <v/>
      </c>
      <c r="E19" s="136" t="str">
        <f>IF(D19="","",IF('CB IST'!C9="",0,'CB IST'!C9))</f>
        <v/>
      </c>
      <c r="F19" s="137" t="str">
        <f t="shared" si="13"/>
        <v/>
      </c>
      <c r="G19" s="63"/>
      <c r="H19" s="135" t="str">
        <f>'CB SOLL'!T9</f>
        <v/>
      </c>
      <c r="I19" s="136" t="str">
        <f>IF(H19="","",IF('CB IST'!D9="",0,'CB IST'!D9))</f>
        <v/>
      </c>
      <c r="J19" s="137" t="str">
        <f t="shared" si="14"/>
        <v/>
      </c>
      <c r="K19" s="63"/>
      <c r="L19" s="135">
        <f t="shared" si="15"/>
        <v>0</v>
      </c>
      <c r="M19" s="136">
        <f t="shared" si="16"/>
        <v>0</v>
      </c>
      <c r="N19" s="137">
        <f t="shared" si="17"/>
        <v>0</v>
      </c>
      <c r="O19" s="63"/>
      <c r="P19" s="135" t="str">
        <f>'CB SOLL'!U9</f>
        <v/>
      </c>
      <c r="Q19" s="136" t="str">
        <f>IF(P19="","",IF('CB IST'!E9="",0,'CB IST'!E9))</f>
        <v/>
      </c>
      <c r="R19" s="137" t="str">
        <f t="shared" si="18"/>
        <v/>
      </c>
      <c r="S19" s="63"/>
      <c r="T19" s="135" t="str">
        <f>'CB SOLL'!V9</f>
        <v/>
      </c>
      <c r="U19" s="136" t="str">
        <f>IF(T19="","",IF('CB IST'!F9="",0,'CB IST'!F9))</f>
        <v/>
      </c>
      <c r="V19" s="137" t="str">
        <f t="shared" si="19"/>
        <v/>
      </c>
      <c r="W19" s="63"/>
      <c r="X19" s="135" t="str">
        <f t="shared" si="20"/>
        <v/>
      </c>
      <c r="Y19" s="136">
        <f t="shared" si="27"/>
        <v>0</v>
      </c>
      <c r="Z19" s="137" t="str">
        <f t="shared" si="28"/>
        <v/>
      </c>
      <c r="AA19" s="126"/>
      <c r="AB19" s="135" t="str">
        <f>'CB SOLL'!Z9</f>
        <v/>
      </c>
      <c r="AC19" s="136" t="str">
        <f>IF(AB19="","",IF('CB IST'!J9="",0,'CB IST'!J9))</f>
        <v/>
      </c>
      <c r="AD19" s="137" t="str">
        <f t="shared" si="21"/>
        <v/>
      </c>
      <c r="AE19" s="63"/>
      <c r="AF19" s="135" t="str">
        <f>'CB SOLL'!AA9</f>
        <v/>
      </c>
      <c r="AG19" s="136" t="str">
        <f>IF(AF19="","",IF('CB IST'!K9="",0,'CB IST'!K9))</f>
        <v/>
      </c>
      <c r="AH19" s="137" t="str">
        <f t="shared" si="22"/>
        <v/>
      </c>
      <c r="AI19" s="63"/>
      <c r="AJ19" s="135" t="str">
        <f>'CB SOLL'!AB9</f>
        <v/>
      </c>
      <c r="AK19" s="136" t="str">
        <f>IF(AJ19="","",IF('CB IST'!L9="",0,'CB IST'!L9))</f>
        <v/>
      </c>
      <c r="AL19" s="137" t="str">
        <f t="shared" si="23"/>
        <v/>
      </c>
      <c r="AM19" s="63"/>
      <c r="AN19" s="135" t="str">
        <f>'CB SOLL'!AC9</f>
        <v/>
      </c>
      <c r="AO19" s="136" t="str">
        <f>IF(AN19="","",IF('CB IST'!M9="",0,'CB IST'!M9))</f>
        <v/>
      </c>
      <c r="AP19" s="137" t="str">
        <f t="shared" si="24"/>
        <v/>
      </c>
      <c r="AQ19" s="63"/>
      <c r="AR19" s="135" t="str">
        <f t="shared" si="25"/>
        <v/>
      </c>
      <c r="AS19" s="136">
        <f t="shared" si="26"/>
        <v>0</v>
      </c>
      <c r="AT19" s="137" t="str">
        <f t="shared" si="12"/>
        <v/>
      </c>
      <c r="AU19" s="136"/>
    </row>
    <row r="20" spans="1:47" x14ac:dyDescent="0.2">
      <c r="A20" s="103" t="str">
        <f>IF('CB IST'!A10="","",'CB IST'!A10)</f>
        <v>DE FRIESLAND zorgverzekeraar</v>
      </c>
      <c r="B20" s="186">
        <f>'CB SOLL'!B10</f>
        <v>7084</v>
      </c>
      <c r="D20" s="135" t="str">
        <f>'CB SOLL'!S10</f>
        <v/>
      </c>
      <c r="E20" s="136" t="str">
        <f>IF(D20="","",IF('CB IST'!C10="",0,'CB IST'!C10))</f>
        <v/>
      </c>
      <c r="F20" s="137" t="str">
        <f t="shared" si="13"/>
        <v/>
      </c>
      <c r="G20" s="63"/>
      <c r="H20" s="135" t="str">
        <f>'CB SOLL'!T10</f>
        <v/>
      </c>
      <c r="I20" s="136" t="str">
        <f>IF(H20="","",IF('CB IST'!D10="",0,'CB IST'!D10))</f>
        <v/>
      </c>
      <c r="J20" s="137" t="str">
        <f t="shared" si="14"/>
        <v/>
      </c>
      <c r="K20" s="63"/>
      <c r="L20" s="135">
        <f t="shared" si="15"/>
        <v>0</v>
      </c>
      <c r="M20" s="136">
        <f t="shared" si="16"/>
        <v>0</v>
      </c>
      <c r="N20" s="137">
        <f t="shared" si="17"/>
        <v>0</v>
      </c>
      <c r="O20" s="63"/>
      <c r="P20" s="135" t="str">
        <f>'CB SOLL'!U10</f>
        <v/>
      </c>
      <c r="Q20" s="136" t="str">
        <f>IF(P20="","",IF('CB IST'!E10="",0,'CB IST'!E10))</f>
        <v/>
      </c>
      <c r="R20" s="137" t="str">
        <f t="shared" si="18"/>
        <v/>
      </c>
      <c r="S20" s="63"/>
      <c r="T20" s="135" t="str">
        <f>'CB SOLL'!V10</f>
        <v/>
      </c>
      <c r="U20" s="136" t="str">
        <f>IF(T20="","",IF('CB IST'!F10="",0,'CB IST'!F10))</f>
        <v/>
      </c>
      <c r="V20" s="137" t="str">
        <f t="shared" si="19"/>
        <v/>
      </c>
      <c r="W20" s="63"/>
      <c r="X20" s="135" t="str">
        <f t="shared" si="20"/>
        <v/>
      </c>
      <c r="Y20" s="136">
        <f t="shared" si="27"/>
        <v>0</v>
      </c>
      <c r="Z20" s="137" t="str">
        <f t="shared" si="28"/>
        <v/>
      </c>
      <c r="AA20" s="126"/>
      <c r="AB20" s="135" t="str">
        <f>'CB SOLL'!Z10</f>
        <v/>
      </c>
      <c r="AC20" s="136" t="str">
        <f>IF(AB20="","",IF('CB IST'!J10="",0,'CB IST'!J10))</f>
        <v/>
      </c>
      <c r="AD20" s="137" t="str">
        <f t="shared" si="21"/>
        <v/>
      </c>
      <c r="AE20" s="63"/>
      <c r="AF20" s="135" t="str">
        <f>'CB SOLL'!AA10</f>
        <v/>
      </c>
      <c r="AG20" s="136" t="str">
        <f>IF(AF20="","",IF('CB IST'!K10="",0,'CB IST'!K10))</f>
        <v/>
      </c>
      <c r="AH20" s="137" t="str">
        <f t="shared" si="22"/>
        <v/>
      </c>
      <c r="AI20" s="63"/>
      <c r="AJ20" s="135" t="str">
        <f>'CB SOLL'!AB10</f>
        <v/>
      </c>
      <c r="AK20" s="136" t="str">
        <f>IF(AJ20="","",IF('CB IST'!L10="",0,'CB IST'!L10))</f>
        <v/>
      </c>
      <c r="AL20" s="137" t="str">
        <f t="shared" si="23"/>
        <v/>
      </c>
      <c r="AM20" s="63"/>
      <c r="AN20" s="135" t="str">
        <f>'CB SOLL'!AC10</f>
        <v/>
      </c>
      <c r="AO20" s="136" t="str">
        <f>IF(AN20="","",IF('CB IST'!M10="",0,'CB IST'!M10))</f>
        <v/>
      </c>
      <c r="AP20" s="137" t="str">
        <f t="shared" si="24"/>
        <v/>
      </c>
      <c r="AQ20" s="63"/>
      <c r="AR20" s="135" t="str">
        <f t="shared" si="25"/>
        <v/>
      </c>
      <c r="AS20" s="136">
        <f t="shared" si="26"/>
        <v>0</v>
      </c>
      <c r="AT20" s="137" t="str">
        <f t="shared" si="12"/>
        <v/>
      </c>
      <c r="AU20" s="136"/>
    </row>
    <row r="21" spans="1:47" x14ac:dyDescent="0.2">
      <c r="A21" s="103" t="str">
        <f>IF('CB IST'!A11="","",'CB IST'!A11)</f>
        <v>IZZ</v>
      </c>
      <c r="B21" s="186">
        <f>'CB SOLL'!B11</f>
        <v>9015</v>
      </c>
      <c r="D21" s="135" t="str">
        <f>'CB SOLL'!S11</f>
        <v/>
      </c>
      <c r="E21" s="136" t="str">
        <f>IF(D21="","",IF('CB IST'!C11="",0,'CB IST'!C11))</f>
        <v/>
      </c>
      <c r="F21" s="137" t="str">
        <f t="shared" si="13"/>
        <v/>
      </c>
      <c r="G21" s="63"/>
      <c r="H21" s="135" t="str">
        <f>'CB SOLL'!T11</f>
        <v/>
      </c>
      <c r="I21" s="136" t="str">
        <f>IF(H21="","",IF('CB IST'!D11="",0,'CB IST'!D11))</f>
        <v/>
      </c>
      <c r="J21" s="137" t="str">
        <f t="shared" si="14"/>
        <v/>
      </c>
      <c r="K21" s="63"/>
      <c r="L21" s="135">
        <f t="shared" si="15"/>
        <v>0</v>
      </c>
      <c r="M21" s="136">
        <f t="shared" si="16"/>
        <v>0</v>
      </c>
      <c r="N21" s="137">
        <f t="shared" si="17"/>
        <v>0</v>
      </c>
      <c r="O21" s="63"/>
      <c r="P21" s="135" t="str">
        <f>'CB SOLL'!U11</f>
        <v/>
      </c>
      <c r="Q21" s="136" t="str">
        <f>IF(P21="","",IF('CB IST'!E11="",0,'CB IST'!E11))</f>
        <v/>
      </c>
      <c r="R21" s="137" t="str">
        <f t="shared" si="18"/>
        <v/>
      </c>
      <c r="S21" s="63"/>
      <c r="T21" s="135" t="str">
        <f>'CB SOLL'!V11</f>
        <v/>
      </c>
      <c r="U21" s="136" t="str">
        <f>IF(T21="","",IF('CB IST'!F11="",0,'CB IST'!F11))</f>
        <v/>
      </c>
      <c r="V21" s="137" t="str">
        <f t="shared" si="19"/>
        <v/>
      </c>
      <c r="W21" s="63"/>
      <c r="X21" s="135" t="str">
        <f t="shared" si="20"/>
        <v/>
      </c>
      <c r="Y21" s="136">
        <f t="shared" si="27"/>
        <v>0</v>
      </c>
      <c r="Z21" s="137" t="str">
        <f t="shared" si="28"/>
        <v/>
      </c>
      <c r="AA21" s="126"/>
      <c r="AB21" s="135" t="str">
        <f>'CB SOLL'!Z11</f>
        <v/>
      </c>
      <c r="AC21" s="136" t="str">
        <f>IF(AB21="","",IF('CB IST'!J11="",0,'CB IST'!J11))</f>
        <v/>
      </c>
      <c r="AD21" s="137" t="str">
        <f t="shared" si="21"/>
        <v/>
      </c>
      <c r="AE21" s="63"/>
      <c r="AF21" s="135" t="str">
        <f>'CB SOLL'!AA11</f>
        <v/>
      </c>
      <c r="AG21" s="136" t="str">
        <f>IF(AF21="","",IF('CB IST'!K11="",0,'CB IST'!K11))</f>
        <v/>
      </c>
      <c r="AH21" s="137" t="str">
        <f t="shared" si="22"/>
        <v/>
      </c>
      <c r="AI21" s="63"/>
      <c r="AJ21" s="135" t="str">
        <f>'CB SOLL'!AB11</f>
        <v/>
      </c>
      <c r="AK21" s="136" t="str">
        <f>IF(AJ21="","",IF('CB IST'!L11="",0,'CB IST'!L11))</f>
        <v/>
      </c>
      <c r="AL21" s="137" t="str">
        <f t="shared" si="23"/>
        <v/>
      </c>
      <c r="AM21" s="63"/>
      <c r="AN21" s="135" t="str">
        <f>'CB SOLL'!AC11</f>
        <v/>
      </c>
      <c r="AO21" s="136" t="str">
        <f>IF(AN21="","",IF('CB IST'!M11="",0,'CB IST'!M11))</f>
        <v/>
      </c>
      <c r="AP21" s="137" t="str">
        <f t="shared" si="24"/>
        <v/>
      </c>
      <c r="AQ21" s="63"/>
      <c r="AR21" s="135" t="str">
        <f t="shared" si="25"/>
        <v/>
      </c>
      <c r="AS21" s="136">
        <f t="shared" si="26"/>
        <v>0</v>
      </c>
      <c r="AT21" s="137" t="str">
        <f t="shared" si="12"/>
        <v/>
      </c>
      <c r="AU21" s="136"/>
    </row>
    <row r="22" spans="1:47" x14ac:dyDescent="0.2">
      <c r="A22" s="103" t="str">
        <f>IF('CB IST'!A12="","",'CB IST'!A12)</f>
        <v>CZ, Nationale Nederlanden, OHRA</v>
      </c>
      <c r="B22" s="186">
        <f>'CB SOLL'!B12</f>
        <v>9664</v>
      </c>
      <c r="D22" s="135" t="str">
        <f>'CB SOLL'!S12</f>
        <v/>
      </c>
      <c r="E22" s="136" t="str">
        <f>IF(D22="","",IF('CB IST'!C12="",0,'CB IST'!C12))</f>
        <v/>
      </c>
      <c r="F22" s="137" t="str">
        <f t="shared" si="13"/>
        <v/>
      </c>
      <c r="G22" s="63"/>
      <c r="H22" s="135" t="str">
        <f>'CB SOLL'!T12</f>
        <v/>
      </c>
      <c r="I22" s="136" t="str">
        <f>IF(H22="","",IF('CB IST'!D12="",0,'CB IST'!D12))</f>
        <v/>
      </c>
      <c r="J22" s="137" t="str">
        <f t="shared" si="14"/>
        <v/>
      </c>
      <c r="K22" s="63"/>
      <c r="L22" s="135">
        <f t="shared" si="15"/>
        <v>0</v>
      </c>
      <c r="M22" s="136">
        <f t="shared" si="16"/>
        <v>0</v>
      </c>
      <c r="N22" s="137">
        <f t="shared" si="17"/>
        <v>0</v>
      </c>
      <c r="O22" s="63"/>
      <c r="P22" s="135" t="str">
        <f>'CB SOLL'!U12</f>
        <v/>
      </c>
      <c r="Q22" s="136" t="str">
        <f>IF(P22="","",IF('CB IST'!E12="",0,'CB IST'!E12))</f>
        <v/>
      </c>
      <c r="R22" s="137" t="str">
        <f t="shared" si="18"/>
        <v/>
      </c>
      <c r="S22" s="63"/>
      <c r="T22" s="135" t="str">
        <f>'CB SOLL'!V12</f>
        <v/>
      </c>
      <c r="U22" s="136" t="str">
        <f>IF(T22="","",IF('CB IST'!F12="",0,'CB IST'!F12))</f>
        <v/>
      </c>
      <c r="V22" s="137" t="str">
        <f t="shared" si="19"/>
        <v/>
      </c>
      <c r="W22" s="63"/>
      <c r="X22" s="135" t="str">
        <f t="shared" si="20"/>
        <v/>
      </c>
      <c r="Y22" s="136">
        <f t="shared" si="27"/>
        <v>0</v>
      </c>
      <c r="Z22" s="137" t="str">
        <f t="shared" si="28"/>
        <v/>
      </c>
      <c r="AA22" s="126"/>
      <c r="AB22" s="135" t="str">
        <f>'CB SOLL'!Z12</f>
        <v/>
      </c>
      <c r="AC22" s="136" t="str">
        <f>IF(AB22="","",IF('CB IST'!J12="",0,'CB IST'!J12))</f>
        <v/>
      </c>
      <c r="AD22" s="137" t="str">
        <f t="shared" si="21"/>
        <v/>
      </c>
      <c r="AE22" s="63"/>
      <c r="AF22" s="135" t="str">
        <f>'CB SOLL'!AA12</f>
        <v/>
      </c>
      <c r="AG22" s="136" t="str">
        <f>IF(AF22="","",IF('CB IST'!K12="",0,'CB IST'!K12))</f>
        <v/>
      </c>
      <c r="AH22" s="137" t="str">
        <f t="shared" si="22"/>
        <v/>
      </c>
      <c r="AI22" s="63"/>
      <c r="AJ22" s="135" t="str">
        <f>'CB SOLL'!AB12</f>
        <v/>
      </c>
      <c r="AK22" s="136" t="str">
        <f>IF(AJ22="","",IF('CB IST'!L12="",0,'CB IST'!L12))</f>
        <v/>
      </c>
      <c r="AL22" s="137" t="str">
        <f t="shared" si="23"/>
        <v/>
      </c>
      <c r="AM22" s="63"/>
      <c r="AN22" s="135" t="str">
        <f>'CB SOLL'!AC12</f>
        <v/>
      </c>
      <c r="AO22" s="136" t="str">
        <f>IF(AN22="","",IF('CB IST'!M12="",0,'CB IST'!M12))</f>
        <v/>
      </c>
      <c r="AP22" s="137" t="str">
        <f t="shared" si="24"/>
        <v/>
      </c>
      <c r="AQ22" s="63"/>
      <c r="AR22" s="135" t="str">
        <f t="shared" si="25"/>
        <v/>
      </c>
      <c r="AS22" s="136">
        <f t="shared" si="26"/>
        <v>0</v>
      </c>
      <c r="AT22" s="137" t="str">
        <f t="shared" si="12"/>
        <v/>
      </c>
      <c r="AU22" s="136"/>
    </row>
    <row r="23" spans="1:47" x14ac:dyDescent="0.2">
      <c r="A23" s="103" t="str">
        <f>IF('CB IST'!A13="","",'CB IST'!A13)</f>
        <v>One Underwriting Health Avero (ZK)</v>
      </c>
      <c r="B23" s="186">
        <f>'CB SOLL'!B13</f>
        <v>8971</v>
      </c>
      <c r="D23" s="135" t="str">
        <f>'CB SOLL'!S13</f>
        <v/>
      </c>
      <c r="E23" s="136" t="str">
        <f>IF(D23="","",IF('CB IST'!C13="",0,'CB IST'!C13))</f>
        <v/>
      </c>
      <c r="F23" s="137" t="str">
        <f t="shared" si="13"/>
        <v/>
      </c>
      <c r="G23" s="63"/>
      <c r="H23" s="135" t="str">
        <f>'CB SOLL'!T13</f>
        <v/>
      </c>
      <c r="I23" s="136" t="str">
        <f>IF(H23="","",IF('CB IST'!D13="",0,'CB IST'!D13))</f>
        <v/>
      </c>
      <c r="J23" s="137" t="str">
        <f t="shared" si="14"/>
        <v/>
      </c>
      <c r="K23" s="63"/>
      <c r="L23" s="135">
        <f t="shared" si="15"/>
        <v>0</v>
      </c>
      <c r="M23" s="136">
        <f t="shared" si="16"/>
        <v>0</v>
      </c>
      <c r="N23" s="137">
        <f t="shared" si="17"/>
        <v>0</v>
      </c>
      <c r="O23" s="63"/>
      <c r="P23" s="135" t="str">
        <f>'CB SOLL'!U13</f>
        <v/>
      </c>
      <c r="Q23" s="136" t="str">
        <f>IF(P23="","",IF('CB IST'!E13="",0,'CB IST'!E13))</f>
        <v/>
      </c>
      <c r="R23" s="137" t="str">
        <f t="shared" si="18"/>
        <v/>
      </c>
      <c r="S23" s="63"/>
      <c r="T23" s="135" t="str">
        <f>'CB SOLL'!V13</f>
        <v/>
      </c>
      <c r="U23" s="136" t="str">
        <f>IF(T23="","",IF('CB IST'!F13="",0,'CB IST'!F13))</f>
        <v/>
      </c>
      <c r="V23" s="137" t="str">
        <f t="shared" si="19"/>
        <v/>
      </c>
      <c r="W23" s="63"/>
      <c r="X23" s="135" t="str">
        <f t="shared" si="20"/>
        <v/>
      </c>
      <c r="Y23" s="136">
        <f t="shared" si="27"/>
        <v>0</v>
      </c>
      <c r="Z23" s="137" t="str">
        <f t="shared" si="28"/>
        <v/>
      </c>
      <c r="AA23" s="126"/>
      <c r="AB23" s="135" t="str">
        <f>'CB SOLL'!Z13</f>
        <v/>
      </c>
      <c r="AC23" s="136" t="str">
        <f>IF(AB23="","",IF('CB IST'!J13="",0,'CB IST'!J13))</f>
        <v/>
      </c>
      <c r="AD23" s="137" t="str">
        <f t="shared" si="21"/>
        <v/>
      </c>
      <c r="AE23" s="63"/>
      <c r="AF23" s="135" t="str">
        <f>'CB SOLL'!AA13</f>
        <v/>
      </c>
      <c r="AG23" s="136" t="str">
        <f>IF(AF23="","",IF('CB IST'!K13="",0,'CB IST'!K13))</f>
        <v/>
      </c>
      <c r="AH23" s="137" t="str">
        <f t="shared" si="22"/>
        <v/>
      </c>
      <c r="AI23" s="63"/>
      <c r="AJ23" s="135" t="str">
        <f>'CB SOLL'!AB13</f>
        <v/>
      </c>
      <c r="AK23" s="136" t="str">
        <f>IF(AJ23="","",IF('CB IST'!L13="",0,'CB IST'!L13))</f>
        <v/>
      </c>
      <c r="AL23" s="137" t="str">
        <f t="shared" si="23"/>
        <v/>
      </c>
      <c r="AM23" s="63"/>
      <c r="AN23" s="135" t="str">
        <f>'CB SOLL'!AC13</f>
        <v/>
      </c>
      <c r="AO23" s="136" t="str">
        <f>IF(AN23="","",IF('CB IST'!M13="",0,'CB IST'!M13))</f>
        <v/>
      </c>
      <c r="AP23" s="137" t="str">
        <f t="shared" si="24"/>
        <v/>
      </c>
      <c r="AQ23" s="63"/>
      <c r="AR23" s="135" t="str">
        <f t="shared" si="25"/>
        <v/>
      </c>
      <c r="AS23" s="136">
        <f t="shared" si="26"/>
        <v>0</v>
      </c>
      <c r="AT23" s="137" t="str">
        <f t="shared" si="12"/>
        <v/>
      </c>
      <c r="AU23" s="136"/>
    </row>
    <row r="24" spans="1:47" x14ac:dyDescent="0.2">
      <c r="A24" s="103" t="str">
        <f>IF('CB IST'!A14="","",'CB IST'!A14)</f>
        <v>Menzis</v>
      </c>
      <c r="B24" s="186">
        <f>'CB SOLL'!B14</f>
        <v>3332</v>
      </c>
      <c r="D24" s="135" t="str">
        <f>'CB SOLL'!S14</f>
        <v/>
      </c>
      <c r="E24" s="136" t="str">
        <f>IF(D24="","",IF('CB IST'!C14="",0,'CB IST'!C14))</f>
        <v/>
      </c>
      <c r="F24" s="137" t="str">
        <f t="shared" si="13"/>
        <v/>
      </c>
      <c r="G24" s="63"/>
      <c r="H24" s="135" t="str">
        <f>'CB SOLL'!T14</f>
        <v/>
      </c>
      <c r="I24" s="136" t="str">
        <f>IF(H24="","",IF('CB IST'!D14="",0,'CB IST'!D14))</f>
        <v/>
      </c>
      <c r="J24" s="137" t="str">
        <f t="shared" si="14"/>
        <v/>
      </c>
      <c r="K24" s="63"/>
      <c r="L24" s="135">
        <f t="shared" si="15"/>
        <v>0</v>
      </c>
      <c r="M24" s="136">
        <f t="shared" si="16"/>
        <v>0</v>
      </c>
      <c r="N24" s="137">
        <f t="shared" si="17"/>
        <v>0</v>
      </c>
      <c r="O24" s="63"/>
      <c r="P24" s="135" t="str">
        <f>'CB SOLL'!U14</f>
        <v/>
      </c>
      <c r="Q24" s="136" t="str">
        <f>IF(P24="","",IF('CB IST'!E14="",0,'CB IST'!E14))</f>
        <v/>
      </c>
      <c r="R24" s="137" t="str">
        <f t="shared" si="18"/>
        <v/>
      </c>
      <c r="S24" s="63"/>
      <c r="T24" s="135" t="str">
        <f>'CB SOLL'!V14</f>
        <v/>
      </c>
      <c r="U24" s="136" t="str">
        <f>IF(T24="","",IF('CB IST'!F14="",0,'CB IST'!F14))</f>
        <v/>
      </c>
      <c r="V24" s="137" t="str">
        <f t="shared" si="19"/>
        <v/>
      </c>
      <c r="W24" s="63"/>
      <c r="X24" s="135" t="str">
        <f t="shared" si="20"/>
        <v/>
      </c>
      <c r="Y24" s="136">
        <f t="shared" si="27"/>
        <v>0</v>
      </c>
      <c r="Z24" s="137" t="str">
        <f t="shared" si="28"/>
        <v/>
      </c>
      <c r="AA24" s="126"/>
      <c r="AB24" s="135" t="str">
        <f>'CB SOLL'!Z14</f>
        <v/>
      </c>
      <c r="AC24" s="136" t="str">
        <f>IF(AB24="","",IF('CB IST'!J14="",0,'CB IST'!J14))</f>
        <v/>
      </c>
      <c r="AD24" s="137" t="str">
        <f t="shared" si="21"/>
        <v/>
      </c>
      <c r="AE24" s="63"/>
      <c r="AF24" s="135" t="str">
        <f>'CB SOLL'!AA14</f>
        <v/>
      </c>
      <c r="AG24" s="136" t="str">
        <f>IF(AF24="","",IF('CB IST'!K14="",0,'CB IST'!K14))</f>
        <v/>
      </c>
      <c r="AH24" s="137" t="str">
        <f t="shared" si="22"/>
        <v/>
      </c>
      <c r="AI24" s="63"/>
      <c r="AJ24" s="135" t="str">
        <f>'CB SOLL'!AB14</f>
        <v/>
      </c>
      <c r="AK24" s="136" t="str">
        <f>IF(AJ24="","",IF('CB IST'!L14="",0,'CB IST'!L14))</f>
        <v/>
      </c>
      <c r="AL24" s="137" t="str">
        <f t="shared" si="23"/>
        <v/>
      </c>
      <c r="AM24" s="63"/>
      <c r="AN24" s="135" t="str">
        <f>'CB SOLL'!AC14</f>
        <v/>
      </c>
      <c r="AO24" s="136" t="str">
        <f>IF(AN24="","",IF('CB IST'!M14="",0,'CB IST'!M14))</f>
        <v/>
      </c>
      <c r="AP24" s="137" t="str">
        <f t="shared" si="24"/>
        <v/>
      </c>
      <c r="AQ24" s="63"/>
      <c r="AR24" s="135" t="str">
        <f t="shared" si="25"/>
        <v/>
      </c>
      <c r="AS24" s="136">
        <f t="shared" si="26"/>
        <v>0</v>
      </c>
      <c r="AT24" s="137" t="str">
        <f t="shared" si="12"/>
        <v/>
      </c>
      <c r="AU24" s="136"/>
    </row>
    <row r="25" spans="1:47" x14ac:dyDescent="0.2">
      <c r="A25" s="103" t="str">
        <f>IF('CB IST'!A15="","",'CB IST'!A15)</f>
        <v>Unive, Zorgzaam, Zeker</v>
      </c>
      <c r="B25" s="186">
        <f>'CB SOLL'!B15</f>
        <v>101</v>
      </c>
      <c r="D25" s="135" t="str">
        <f>'CB SOLL'!S15</f>
        <v/>
      </c>
      <c r="E25" s="136" t="str">
        <f>IF(D25="","",IF('CB IST'!C15="",0,'CB IST'!C15))</f>
        <v/>
      </c>
      <c r="F25" s="137" t="str">
        <f t="shared" si="13"/>
        <v/>
      </c>
      <c r="G25" s="63"/>
      <c r="H25" s="135" t="str">
        <f>'CB SOLL'!T15</f>
        <v/>
      </c>
      <c r="I25" s="136" t="str">
        <f>IF(H25="","",IF('CB IST'!D15="",0,'CB IST'!D15))</f>
        <v/>
      </c>
      <c r="J25" s="137" t="str">
        <f t="shared" si="14"/>
        <v/>
      </c>
      <c r="K25" s="63"/>
      <c r="L25" s="135">
        <f t="shared" si="15"/>
        <v>0</v>
      </c>
      <c r="M25" s="136">
        <f t="shared" si="16"/>
        <v>0</v>
      </c>
      <c r="N25" s="137">
        <f t="shared" si="17"/>
        <v>0</v>
      </c>
      <c r="O25" s="63"/>
      <c r="P25" s="135" t="str">
        <f>'CB SOLL'!U15</f>
        <v/>
      </c>
      <c r="Q25" s="136" t="str">
        <f>IF(P25="","",IF('CB IST'!E15="",0,'CB IST'!E15))</f>
        <v/>
      </c>
      <c r="R25" s="137" t="str">
        <f t="shared" si="18"/>
        <v/>
      </c>
      <c r="S25" s="63"/>
      <c r="T25" s="135" t="str">
        <f>'CB SOLL'!V15</f>
        <v/>
      </c>
      <c r="U25" s="136" t="str">
        <f>IF(T25="","",IF('CB IST'!F15="",0,'CB IST'!F15))</f>
        <v/>
      </c>
      <c r="V25" s="137" t="str">
        <f t="shared" si="19"/>
        <v/>
      </c>
      <c r="W25" s="63"/>
      <c r="X25" s="135" t="str">
        <f t="shared" si="20"/>
        <v/>
      </c>
      <c r="Y25" s="136">
        <f t="shared" si="27"/>
        <v>0</v>
      </c>
      <c r="Z25" s="137" t="str">
        <f t="shared" si="28"/>
        <v/>
      </c>
      <c r="AA25" s="126"/>
      <c r="AB25" s="135" t="str">
        <f>'CB SOLL'!Z15</f>
        <v/>
      </c>
      <c r="AC25" s="136" t="str">
        <f>IF(AB25="","",IF('CB IST'!J15="",0,'CB IST'!J15))</f>
        <v/>
      </c>
      <c r="AD25" s="137" t="str">
        <f t="shared" si="21"/>
        <v/>
      </c>
      <c r="AE25" s="63"/>
      <c r="AF25" s="135" t="str">
        <f>'CB SOLL'!AA15</f>
        <v/>
      </c>
      <c r="AG25" s="136" t="str">
        <f>IF(AF25="","",IF('CB IST'!K15="",0,'CB IST'!K15))</f>
        <v/>
      </c>
      <c r="AH25" s="137" t="str">
        <f t="shared" si="22"/>
        <v/>
      </c>
      <c r="AI25" s="63"/>
      <c r="AJ25" s="135" t="str">
        <f>'CB SOLL'!AB15</f>
        <v/>
      </c>
      <c r="AK25" s="136" t="str">
        <f>IF(AJ25="","",IF('CB IST'!L15="",0,'CB IST'!L15))</f>
        <v/>
      </c>
      <c r="AL25" s="137" t="str">
        <f t="shared" si="23"/>
        <v/>
      </c>
      <c r="AM25" s="63"/>
      <c r="AN25" s="135" t="str">
        <f>'CB SOLL'!AC15</f>
        <v/>
      </c>
      <c r="AO25" s="136" t="str">
        <f>IF(AN25="","",IF('CB IST'!M15="",0,'CB IST'!M15))</f>
        <v/>
      </c>
      <c r="AP25" s="137" t="str">
        <f t="shared" si="24"/>
        <v/>
      </c>
      <c r="AQ25" s="63"/>
      <c r="AR25" s="135" t="str">
        <f t="shared" si="25"/>
        <v/>
      </c>
      <c r="AS25" s="136">
        <f t="shared" si="26"/>
        <v>0</v>
      </c>
      <c r="AT25" s="137" t="str">
        <f t="shared" si="12"/>
        <v/>
      </c>
      <c r="AU25" s="136"/>
    </row>
    <row r="26" spans="1:47" x14ac:dyDescent="0.2">
      <c r="A26" s="103" t="str">
        <f>IF('CB IST'!A16="","",'CB IST'!A16)</f>
        <v>AEVITAE-VGZ</v>
      </c>
      <c r="B26" s="186">
        <f>'CB SOLL'!B16</f>
        <v>8956</v>
      </c>
      <c r="D26" s="135" t="str">
        <f>'CB SOLL'!S16</f>
        <v/>
      </c>
      <c r="E26" s="136" t="str">
        <f>IF(D26="","",IF('CB IST'!C16="",0,'CB IST'!C16))</f>
        <v/>
      </c>
      <c r="F26" s="137" t="str">
        <f t="shared" si="13"/>
        <v/>
      </c>
      <c r="G26" s="63"/>
      <c r="H26" s="135" t="str">
        <f>'CB SOLL'!T16</f>
        <v/>
      </c>
      <c r="I26" s="136" t="str">
        <f>IF(H26="","",IF('CB IST'!D16="",0,'CB IST'!D16))</f>
        <v/>
      </c>
      <c r="J26" s="137" t="str">
        <f t="shared" si="14"/>
        <v/>
      </c>
      <c r="K26" s="63"/>
      <c r="L26" s="135">
        <f t="shared" si="15"/>
        <v>0</v>
      </c>
      <c r="M26" s="136">
        <f t="shared" si="16"/>
        <v>0</v>
      </c>
      <c r="N26" s="137">
        <f t="shared" si="17"/>
        <v>0</v>
      </c>
      <c r="O26" s="63"/>
      <c r="P26" s="135" t="str">
        <f>'CB SOLL'!U16</f>
        <v/>
      </c>
      <c r="Q26" s="136" t="str">
        <f>IF(P26="","",IF('CB IST'!E16="",0,'CB IST'!E16))</f>
        <v/>
      </c>
      <c r="R26" s="137" t="str">
        <f t="shared" si="18"/>
        <v/>
      </c>
      <c r="S26" s="63"/>
      <c r="T26" s="135" t="str">
        <f>'CB SOLL'!V16</f>
        <v/>
      </c>
      <c r="U26" s="136" t="str">
        <f>IF(T26="","",IF('CB IST'!F16="",0,'CB IST'!F16))</f>
        <v/>
      </c>
      <c r="V26" s="137" t="str">
        <f t="shared" si="19"/>
        <v/>
      </c>
      <c r="W26" s="63"/>
      <c r="X26" s="135" t="str">
        <f t="shared" si="20"/>
        <v/>
      </c>
      <c r="Y26" s="136">
        <f t="shared" si="27"/>
        <v>0</v>
      </c>
      <c r="Z26" s="137" t="str">
        <f t="shared" si="28"/>
        <v/>
      </c>
      <c r="AA26" s="126"/>
      <c r="AB26" s="135" t="str">
        <f>'CB SOLL'!Z16</f>
        <v/>
      </c>
      <c r="AC26" s="136" t="str">
        <f>IF(AB26="","",IF('CB IST'!J16="",0,'CB IST'!J16))</f>
        <v/>
      </c>
      <c r="AD26" s="137" t="str">
        <f t="shared" si="21"/>
        <v/>
      </c>
      <c r="AE26" s="63"/>
      <c r="AF26" s="135" t="str">
        <f>'CB SOLL'!AA16</f>
        <v/>
      </c>
      <c r="AG26" s="136" t="str">
        <f>IF(AF26="","",IF('CB IST'!K16="",0,'CB IST'!K16))</f>
        <v/>
      </c>
      <c r="AH26" s="137" t="str">
        <f t="shared" si="22"/>
        <v/>
      </c>
      <c r="AI26" s="63"/>
      <c r="AJ26" s="135" t="str">
        <f>'CB SOLL'!AB16</f>
        <v/>
      </c>
      <c r="AK26" s="136" t="str">
        <f>IF(AJ26="","",IF('CB IST'!L16="",0,'CB IST'!L16))</f>
        <v/>
      </c>
      <c r="AL26" s="137" t="str">
        <f t="shared" si="23"/>
        <v/>
      </c>
      <c r="AM26" s="63"/>
      <c r="AN26" s="135" t="str">
        <f>'CB SOLL'!AC16</f>
        <v/>
      </c>
      <c r="AO26" s="136" t="str">
        <f>IF(AN26="","",IF('CB IST'!M16="",0,'CB IST'!M16))</f>
        <v/>
      </c>
      <c r="AP26" s="137" t="str">
        <f t="shared" si="24"/>
        <v/>
      </c>
      <c r="AQ26" s="63"/>
      <c r="AR26" s="135" t="str">
        <f t="shared" si="25"/>
        <v/>
      </c>
      <c r="AS26" s="136">
        <f t="shared" si="26"/>
        <v>0</v>
      </c>
      <c r="AT26" s="137" t="str">
        <f t="shared" si="12"/>
        <v/>
      </c>
      <c r="AU26" s="136"/>
    </row>
    <row r="27" spans="1:47" x14ac:dyDescent="0.2">
      <c r="A27" s="103" t="str">
        <f>IF('CB IST'!A17="","",'CB IST'!A17)</f>
        <v>OZF</v>
      </c>
      <c r="B27" s="186">
        <f>'CB SOLL'!B17</f>
        <v>3314</v>
      </c>
      <c r="D27" s="135" t="str">
        <f>'CB SOLL'!S17</f>
        <v/>
      </c>
      <c r="E27" s="136" t="str">
        <f>IF(D27="","",IF('CB IST'!C17="",0,'CB IST'!C17))</f>
        <v/>
      </c>
      <c r="F27" s="137" t="str">
        <f t="shared" si="13"/>
        <v/>
      </c>
      <c r="G27" s="63"/>
      <c r="H27" s="135" t="str">
        <f>'CB SOLL'!T17</f>
        <v/>
      </c>
      <c r="I27" s="136" t="str">
        <f>IF(H27="","",IF('CB IST'!D17="",0,'CB IST'!D17))</f>
        <v/>
      </c>
      <c r="J27" s="137" t="str">
        <f t="shared" si="14"/>
        <v/>
      </c>
      <c r="K27" s="63"/>
      <c r="L27" s="135">
        <f t="shared" si="15"/>
        <v>0</v>
      </c>
      <c r="M27" s="136">
        <f t="shared" si="16"/>
        <v>0</v>
      </c>
      <c r="N27" s="137">
        <f t="shared" si="17"/>
        <v>0</v>
      </c>
      <c r="O27" s="63"/>
      <c r="P27" s="135" t="str">
        <f>'CB SOLL'!U17</f>
        <v/>
      </c>
      <c r="Q27" s="136" t="str">
        <f>IF(P27="","",IF('CB IST'!E17="",0,'CB IST'!E17))</f>
        <v/>
      </c>
      <c r="R27" s="137" t="str">
        <f t="shared" si="18"/>
        <v/>
      </c>
      <c r="S27" s="63"/>
      <c r="T27" s="135" t="str">
        <f>'CB SOLL'!V17</f>
        <v/>
      </c>
      <c r="U27" s="136" t="str">
        <f>IF(T27="","",IF('CB IST'!F17="",0,'CB IST'!F17))</f>
        <v/>
      </c>
      <c r="V27" s="137" t="str">
        <f t="shared" si="19"/>
        <v/>
      </c>
      <c r="W27" s="63"/>
      <c r="X27" s="135" t="str">
        <f t="shared" si="20"/>
        <v/>
      </c>
      <c r="Y27" s="136">
        <f t="shared" si="27"/>
        <v>0</v>
      </c>
      <c r="Z27" s="137" t="str">
        <f t="shared" si="28"/>
        <v/>
      </c>
      <c r="AA27" s="126"/>
      <c r="AB27" s="135" t="str">
        <f>'CB SOLL'!Z17</f>
        <v/>
      </c>
      <c r="AC27" s="136" t="str">
        <f>IF(AB27="","",IF('CB IST'!J17="",0,'CB IST'!J17))</f>
        <v/>
      </c>
      <c r="AD27" s="137" t="str">
        <f t="shared" si="21"/>
        <v/>
      </c>
      <c r="AE27" s="63"/>
      <c r="AF27" s="135" t="str">
        <f>'CB SOLL'!AA17</f>
        <v/>
      </c>
      <c r="AG27" s="136" t="str">
        <f>IF(AF27="","",IF('CB IST'!K17="",0,'CB IST'!K17))</f>
        <v/>
      </c>
      <c r="AH27" s="137" t="str">
        <f t="shared" si="22"/>
        <v/>
      </c>
      <c r="AI27" s="63"/>
      <c r="AJ27" s="135" t="str">
        <f>'CB SOLL'!AB17</f>
        <v/>
      </c>
      <c r="AK27" s="136" t="str">
        <f>IF(AJ27="","",IF('CB IST'!L17="",0,'CB IST'!L17))</f>
        <v/>
      </c>
      <c r="AL27" s="137" t="str">
        <f t="shared" si="23"/>
        <v/>
      </c>
      <c r="AM27" s="63"/>
      <c r="AN27" s="135" t="str">
        <f>'CB SOLL'!AC17</f>
        <v/>
      </c>
      <c r="AO27" s="136" t="str">
        <f>IF(AN27="","",IF('CB IST'!M17="",0,'CB IST'!M17))</f>
        <v/>
      </c>
      <c r="AP27" s="137" t="str">
        <f t="shared" si="24"/>
        <v/>
      </c>
      <c r="AQ27" s="63"/>
      <c r="AR27" s="135" t="str">
        <f t="shared" si="25"/>
        <v/>
      </c>
      <c r="AS27" s="136">
        <f t="shared" si="26"/>
        <v>0</v>
      </c>
      <c r="AT27" s="137" t="str">
        <f t="shared" si="12"/>
        <v/>
      </c>
      <c r="AU27" s="136"/>
    </row>
    <row r="28" spans="1:47" x14ac:dyDescent="0.2">
      <c r="A28" s="103" t="str">
        <f>IF('CB IST'!A18="","",'CB IST'!A18)</f>
        <v>Anderzorg</v>
      </c>
      <c r="B28" s="186">
        <f>'CB SOLL'!B18</f>
        <v>3333</v>
      </c>
      <c r="D28" s="135" t="str">
        <f>'CB SOLL'!S18</f>
        <v/>
      </c>
      <c r="E28" s="136" t="str">
        <f>IF(D28="","",IF('CB IST'!C18="",0,'CB IST'!C18))</f>
        <v/>
      </c>
      <c r="F28" s="137" t="str">
        <f t="shared" si="13"/>
        <v/>
      </c>
      <c r="G28" s="63"/>
      <c r="H28" s="135" t="str">
        <f>'CB SOLL'!T18</f>
        <v/>
      </c>
      <c r="I28" s="136" t="str">
        <f>IF(H28="","",IF('CB IST'!D18="",0,'CB IST'!D18))</f>
        <v/>
      </c>
      <c r="J28" s="137" t="str">
        <f t="shared" si="14"/>
        <v/>
      </c>
      <c r="K28" s="63"/>
      <c r="L28" s="135">
        <f t="shared" si="15"/>
        <v>0</v>
      </c>
      <c r="M28" s="136">
        <f t="shared" si="16"/>
        <v>0</v>
      </c>
      <c r="N28" s="137">
        <f t="shared" si="17"/>
        <v>0</v>
      </c>
      <c r="O28" s="63"/>
      <c r="P28" s="135" t="str">
        <f>'CB SOLL'!U18</f>
        <v/>
      </c>
      <c r="Q28" s="136" t="str">
        <f>IF(P28="","",IF('CB IST'!E18="",0,'CB IST'!E18))</f>
        <v/>
      </c>
      <c r="R28" s="137" t="str">
        <f t="shared" si="18"/>
        <v/>
      </c>
      <c r="S28" s="63"/>
      <c r="T28" s="135" t="str">
        <f>'CB SOLL'!V18</f>
        <v/>
      </c>
      <c r="U28" s="136" t="str">
        <f>IF(T28="","",IF('CB IST'!F18="",0,'CB IST'!F18))</f>
        <v/>
      </c>
      <c r="V28" s="137" t="str">
        <f t="shared" si="19"/>
        <v/>
      </c>
      <c r="W28" s="63"/>
      <c r="X28" s="135" t="str">
        <f t="shared" si="20"/>
        <v/>
      </c>
      <c r="Y28" s="136">
        <f t="shared" si="27"/>
        <v>0</v>
      </c>
      <c r="Z28" s="137" t="str">
        <f t="shared" si="28"/>
        <v/>
      </c>
      <c r="AA28" s="126"/>
      <c r="AB28" s="135" t="str">
        <f>'CB SOLL'!Z18</f>
        <v/>
      </c>
      <c r="AC28" s="136" t="str">
        <f>IF(AB28="","",IF('CB IST'!J18="",0,'CB IST'!J18))</f>
        <v/>
      </c>
      <c r="AD28" s="137" t="str">
        <f t="shared" si="21"/>
        <v/>
      </c>
      <c r="AE28" s="63"/>
      <c r="AF28" s="135" t="str">
        <f>'CB SOLL'!AA18</f>
        <v/>
      </c>
      <c r="AG28" s="136" t="str">
        <f>IF(AF28="","",IF('CB IST'!K18="",0,'CB IST'!K18))</f>
        <v/>
      </c>
      <c r="AH28" s="137" t="str">
        <f t="shared" si="22"/>
        <v/>
      </c>
      <c r="AI28" s="63"/>
      <c r="AJ28" s="135" t="str">
        <f>'CB SOLL'!AB18</f>
        <v/>
      </c>
      <c r="AK28" s="136" t="str">
        <f>IF(AJ28="","",IF('CB IST'!L18="",0,'CB IST'!L18))</f>
        <v/>
      </c>
      <c r="AL28" s="137" t="str">
        <f t="shared" si="23"/>
        <v/>
      </c>
      <c r="AM28" s="63"/>
      <c r="AN28" s="135" t="str">
        <f>'CB SOLL'!AC18</f>
        <v/>
      </c>
      <c r="AO28" s="136" t="str">
        <f>IF(AN28="","",IF('CB IST'!M18="",0,'CB IST'!M18))</f>
        <v/>
      </c>
      <c r="AP28" s="137" t="str">
        <f t="shared" si="24"/>
        <v/>
      </c>
      <c r="AQ28" s="63"/>
      <c r="AR28" s="135" t="str">
        <f t="shared" si="25"/>
        <v/>
      </c>
      <c r="AS28" s="136">
        <f t="shared" si="26"/>
        <v>0</v>
      </c>
      <c r="AT28" s="137" t="str">
        <f t="shared" si="12"/>
        <v/>
      </c>
      <c r="AU28" s="136"/>
    </row>
    <row r="29" spans="1:47" x14ac:dyDescent="0.2">
      <c r="A29" s="103" t="str">
        <f>IF('CB IST'!A19="","",'CB IST'!A19)</f>
        <v>DSW</v>
      </c>
      <c r="B29" s="186">
        <f>'CB SOLL'!B19</f>
        <v>7029</v>
      </c>
      <c r="D29" s="135" t="str">
        <f>'CB SOLL'!S19</f>
        <v/>
      </c>
      <c r="E29" s="136" t="str">
        <f>IF(D29="","",IF('CB IST'!C19="",0,'CB IST'!C19))</f>
        <v/>
      </c>
      <c r="F29" s="137" t="str">
        <f t="shared" si="13"/>
        <v/>
      </c>
      <c r="G29" s="63"/>
      <c r="H29" s="135" t="str">
        <f>'CB SOLL'!T19</f>
        <v/>
      </c>
      <c r="I29" s="136" t="str">
        <f>IF(H29="","",IF('CB IST'!D19="",0,'CB IST'!D19))</f>
        <v/>
      </c>
      <c r="J29" s="137" t="str">
        <f t="shared" si="14"/>
        <v/>
      </c>
      <c r="K29" s="63"/>
      <c r="L29" s="135">
        <f t="shared" si="15"/>
        <v>0</v>
      </c>
      <c r="M29" s="136">
        <f t="shared" si="16"/>
        <v>0</v>
      </c>
      <c r="N29" s="137">
        <f t="shared" si="17"/>
        <v>0</v>
      </c>
      <c r="O29" s="63"/>
      <c r="P29" s="135" t="str">
        <f>'CB SOLL'!U19</f>
        <v/>
      </c>
      <c r="Q29" s="136" t="str">
        <f>IF(P29="","",IF('CB IST'!E19="",0,'CB IST'!E19))</f>
        <v/>
      </c>
      <c r="R29" s="137" t="str">
        <f t="shared" si="18"/>
        <v/>
      </c>
      <c r="S29" s="63"/>
      <c r="T29" s="135" t="str">
        <f>'CB SOLL'!V19</f>
        <v/>
      </c>
      <c r="U29" s="136" t="str">
        <f>IF(T29="","",IF('CB IST'!F19="",0,'CB IST'!F19))</f>
        <v/>
      </c>
      <c r="V29" s="137" t="str">
        <f t="shared" si="19"/>
        <v/>
      </c>
      <c r="W29" s="63"/>
      <c r="X29" s="135" t="str">
        <f t="shared" si="20"/>
        <v/>
      </c>
      <c r="Y29" s="136">
        <f t="shared" si="27"/>
        <v>0</v>
      </c>
      <c r="Z29" s="137" t="str">
        <f t="shared" si="28"/>
        <v/>
      </c>
      <c r="AA29" s="126"/>
      <c r="AB29" s="135" t="str">
        <f>'CB SOLL'!Z19</f>
        <v/>
      </c>
      <c r="AC29" s="136" t="str">
        <f>IF(AB29="","",IF('CB IST'!J19="",0,'CB IST'!J19))</f>
        <v/>
      </c>
      <c r="AD29" s="137" t="str">
        <f t="shared" si="21"/>
        <v/>
      </c>
      <c r="AE29" s="63"/>
      <c r="AF29" s="135" t="str">
        <f>'CB SOLL'!AA19</f>
        <v/>
      </c>
      <c r="AG29" s="136" t="str">
        <f>IF(AF29="","",IF('CB IST'!K19="",0,'CB IST'!K19))</f>
        <v/>
      </c>
      <c r="AH29" s="137" t="str">
        <f t="shared" si="22"/>
        <v/>
      </c>
      <c r="AI29" s="63"/>
      <c r="AJ29" s="135" t="str">
        <f>'CB SOLL'!AB19</f>
        <v/>
      </c>
      <c r="AK29" s="136" t="str">
        <f>IF(AJ29="","",IF('CB IST'!L19="",0,'CB IST'!L19))</f>
        <v/>
      </c>
      <c r="AL29" s="137" t="str">
        <f t="shared" si="23"/>
        <v/>
      </c>
      <c r="AM29" s="63"/>
      <c r="AN29" s="135" t="str">
        <f>'CB SOLL'!AC19</f>
        <v/>
      </c>
      <c r="AO29" s="136" t="str">
        <f>IF(AN29="","",IF('CB IST'!M19="",0,'CB IST'!M19))</f>
        <v/>
      </c>
      <c r="AP29" s="137" t="str">
        <f t="shared" si="24"/>
        <v/>
      </c>
      <c r="AQ29" s="63"/>
      <c r="AR29" s="135" t="str">
        <f t="shared" si="25"/>
        <v/>
      </c>
      <c r="AS29" s="136">
        <f t="shared" si="26"/>
        <v>0</v>
      </c>
      <c r="AT29" s="137" t="str">
        <f t="shared" si="12"/>
        <v/>
      </c>
      <c r="AU29" s="136"/>
    </row>
    <row r="30" spans="1:47" x14ac:dyDescent="0.2">
      <c r="A30" s="103" t="str">
        <f>IF('CB IST'!A20="","",'CB IST'!A20)</f>
        <v>SZVK</v>
      </c>
      <c r="B30" s="186">
        <f>'CB SOLL'!B20</f>
        <v>212</v>
      </c>
      <c r="D30" s="135" t="str">
        <f>'CB SOLL'!S20</f>
        <v/>
      </c>
      <c r="E30" s="136" t="str">
        <f>IF(D30="","",IF('CB IST'!C20="",0,'CB IST'!C20))</f>
        <v/>
      </c>
      <c r="F30" s="137" t="str">
        <f t="shared" si="13"/>
        <v/>
      </c>
      <c r="G30" s="63"/>
      <c r="H30" s="135" t="str">
        <f>'CB SOLL'!T20</f>
        <v/>
      </c>
      <c r="I30" s="136" t="str">
        <f>IF(H30="","",IF('CB IST'!D20="",0,'CB IST'!D20))</f>
        <v/>
      </c>
      <c r="J30" s="137" t="str">
        <f t="shared" si="14"/>
        <v/>
      </c>
      <c r="K30" s="63"/>
      <c r="L30" s="135">
        <f t="shared" si="15"/>
        <v>0</v>
      </c>
      <c r="M30" s="136">
        <f t="shared" si="16"/>
        <v>0</v>
      </c>
      <c r="N30" s="137">
        <f t="shared" si="17"/>
        <v>0</v>
      </c>
      <c r="O30" s="63"/>
      <c r="P30" s="135" t="str">
        <f>'CB SOLL'!U20</f>
        <v/>
      </c>
      <c r="Q30" s="136" t="str">
        <f>IF(P30="","",IF('CB IST'!E20="",0,'CB IST'!E20))</f>
        <v/>
      </c>
      <c r="R30" s="137" t="str">
        <f t="shared" si="18"/>
        <v/>
      </c>
      <c r="S30" s="63"/>
      <c r="T30" s="135" t="str">
        <f>'CB SOLL'!V20</f>
        <v/>
      </c>
      <c r="U30" s="136" t="str">
        <f>IF(T30="","",IF('CB IST'!F20="",0,'CB IST'!F20))</f>
        <v/>
      </c>
      <c r="V30" s="137" t="str">
        <f t="shared" si="19"/>
        <v/>
      </c>
      <c r="W30" s="63"/>
      <c r="X30" s="135" t="str">
        <f t="shared" si="20"/>
        <v/>
      </c>
      <c r="Y30" s="136">
        <f t="shared" si="27"/>
        <v>0</v>
      </c>
      <c r="Z30" s="137" t="str">
        <f t="shared" si="28"/>
        <v/>
      </c>
      <c r="AA30" s="126"/>
      <c r="AB30" s="135" t="str">
        <f>'CB SOLL'!Z20</f>
        <v/>
      </c>
      <c r="AC30" s="136" t="str">
        <f>IF(AB30="","",IF('CB IST'!J20="",0,'CB IST'!J20))</f>
        <v/>
      </c>
      <c r="AD30" s="137" t="str">
        <f t="shared" si="21"/>
        <v/>
      </c>
      <c r="AE30" s="63"/>
      <c r="AF30" s="135" t="str">
        <f>'CB SOLL'!AA20</f>
        <v/>
      </c>
      <c r="AG30" s="136" t="str">
        <f>IF(AF30="","",IF('CB IST'!K20="",0,'CB IST'!K20))</f>
        <v/>
      </c>
      <c r="AH30" s="137" t="str">
        <f t="shared" si="22"/>
        <v/>
      </c>
      <c r="AI30" s="63"/>
      <c r="AJ30" s="135" t="str">
        <f>'CB SOLL'!AB20</f>
        <v/>
      </c>
      <c r="AK30" s="136" t="str">
        <f>IF(AJ30="","",IF('CB IST'!L20="",0,'CB IST'!L20))</f>
        <v/>
      </c>
      <c r="AL30" s="137" t="str">
        <f t="shared" si="23"/>
        <v/>
      </c>
      <c r="AM30" s="63"/>
      <c r="AN30" s="135" t="str">
        <f>'CB SOLL'!AC20</f>
        <v/>
      </c>
      <c r="AO30" s="136" t="str">
        <f>IF(AN30="","",IF('CB IST'!M20="",0,'CB IST'!M20))</f>
        <v/>
      </c>
      <c r="AP30" s="137" t="str">
        <f t="shared" si="24"/>
        <v/>
      </c>
      <c r="AQ30" s="63"/>
      <c r="AR30" s="135" t="str">
        <f t="shared" si="25"/>
        <v/>
      </c>
      <c r="AS30" s="136">
        <f t="shared" si="26"/>
        <v>0</v>
      </c>
      <c r="AT30" s="137" t="str">
        <f t="shared" si="12"/>
        <v/>
      </c>
      <c r="AU30" s="136"/>
    </row>
    <row r="31" spans="1:47" x14ac:dyDescent="0.2">
      <c r="A31" s="103" t="str">
        <f>IF('CB IST'!A21="","",'CB IST'!A21)</f>
        <v>Energiek</v>
      </c>
      <c r="B31" s="186">
        <f>'CB SOLL'!B21</f>
        <v>7032</v>
      </c>
      <c r="D31" s="135" t="str">
        <f>'CB SOLL'!S21</f>
        <v/>
      </c>
      <c r="E31" s="136" t="str">
        <f>IF(D31="","",IF('CB IST'!C21="",0,'CB IST'!C21))</f>
        <v/>
      </c>
      <c r="F31" s="137" t="str">
        <f t="shared" si="13"/>
        <v/>
      </c>
      <c r="G31" s="63"/>
      <c r="H31" s="135" t="str">
        <f>'CB SOLL'!T21</f>
        <v/>
      </c>
      <c r="I31" s="136" t="str">
        <f>IF(H31="","",IF('CB IST'!D21="",0,'CB IST'!D21))</f>
        <v/>
      </c>
      <c r="J31" s="137" t="str">
        <f t="shared" si="14"/>
        <v/>
      </c>
      <c r="K31" s="63"/>
      <c r="L31" s="135">
        <f t="shared" si="15"/>
        <v>0</v>
      </c>
      <c r="M31" s="136">
        <f t="shared" si="16"/>
        <v>0</v>
      </c>
      <c r="N31" s="137">
        <f t="shared" si="17"/>
        <v>0</v>
      </c>
      <c r="O31" s="63"/>
      <c r="P31" s="135" t="str">
        <f>'CB SOLL'!U21</f>
        <v/>
      </c>
      <c r="Q31" s="136" t="str">
        <f>IF(P31="","",IF('CB IST'!E21="",0,'CB IST'!E21))</f>
        <v/>
      </c>
      <c r="R31" s="137" t="str">
        <f t="shared" si="18"/>
        <v/>
      </c>
      <c r="S31" s="63"/>
      <c r="T31" s="135" t="str">
        <f>'CB SOLL'!V21</f>
        <v/>
      </c>
      <c r="U31" s="136" t="str">
        <f>IF(T31="","",IF('CB IST'!F21="",0,'CB IST'!F21))</f>
        <v/>
      </c>
      <c r="V31" s="137" t="str">
        <f t="shared" si="19"/>
        <v/>
      </c>
      <c r="W31" s="63"/>
      <c r="X31" s="135" t="str">
        <f t="shared" si="20"/>
        <v/>
      </c>
      <c r="Y31" s="136">
        <f t="shared" si="27"/>
        <v>0</v>
      </c>
      <c r="Z31" s="137" t="str">
        <f t="shared" si="28"/>
        <v/>
      </c>
      <c r="AA31" s="126"/>
      <c r="AB31" s="135" t="str">
        <f>'CB SOLL'!Z21</f>
        <v/>
      </c>
      <c r="AC31" s="136" t="str">
        <f>IF(AB31="","",IF('CB IST'!J21="",0,'CB IST'!J21))</f>
        <v/>
      </c>
      <c r="AD31" s="137" t="str">
        <f t="shared" si="21"/>
        <v/>
      </c>
      <c r="AE31" s="63"/>
      <c r="AF31" s="135" t="str">
        <f>'CB SOLL'!AA21</f>
        <v/>
      </c>
      <c r="AG31" s="136" t="str">
        <f>IF(AF31="","",IF('CB IST'!K21="",0,'CB IST'!K21))</f>
        <v/>
      </c>
      <c r="AH31" s="137" t="str">
        <f t="shared" si="22"/>
        <v/>
      </c>
      <c r="AI31" s="63"/>
      <c r="AJ31" s="135" t="str">
        <f>'CB SOLL'!AB21</f>
        <v/>
      </c>
      <c r="AK31" s="136" t="str">
        <f>IF(AJ31="","",IF('CB IST'!L21="",0,'CB IST'!L21))</f>
        <v/>
      </c>
      <c r="AL31" s="137" t="str">
        <f t="shared" si="23"/>
        <v/>
      </c>
      <c r="AM31" s="63"/>
      <c r="AN31" s="135" t="str">
        <f>'CB SOLL'!AC21</f>
        <v/>
      </c>
      <c r="AO31" s="136" t="str">
        <f>IF(AN31="","",IF('CB IST'!M21="",0,'CB IST'!M21))</f>
        <v/>
      </c>
      <c r="AP31" s="137" t="str">
        <f t="shared" si="24"/>
        <v/>
      </c>
      <c r="AQ31" s="63"/>
      <c r="AR31" s="135" t="str">
        <f t="shared" si="25"/>
        <v/>
      </c>
      <c r="AS31" s="136">
        <f t="shared" si="26"/>
        <v>0</v>
      </c>
      <c r="AT31" s="137" t="str">
        <f t="shared" si="12"/>
        <v/>
      </c>
      <c r="AU31" s="136"/>
    </row>
    <row r="32" spans="1:47" x14ac:dyDescent="0.2">
      <c r="A32" s="103" t="str">
        <f>IF('CB IST'!A22="","",'CB IST'!A22)</f>
        <v>IZA-VNG</v>
      </c>
      <c r="B32" s="186">
        <f>'CB SOLL'!B22</f>
        <v>3334</v>
      </c>
      <c r="D32" s="135" t="str">
        <f>'CB SOLL'!S22</f>
        <v/>
      </c>
      <c r="E32" s="136" t="str">
        <f>IF(D32="","",IF('CB IST'!C22="",0,'CB IST'!C22))</f>
        <v/>
      </c>
      <c r="F32" s="137" t="str">
        <f t="shared" si="13"/>
        <v/>
      </c>
      <c r="G32" s="63"/>
      <c r="H32" s="135" t="str">
        <f>'CB SOLL'!T22</f>
        <v/>
      </c>
      <c r="I32" s="136" t="str">
        <f>IF(H32="","",IF('CB IST'!D22="",0,'CB IST'!D22))</f>
        <v/>
      </c>
      <c r="J32" s="137" t="str">
        <f t="shared" si="14"/>
        <v/>
      </c>
      <c r="K32" s="63"/>
      <c r="L32" s="135">
        <f t="shared" si="15"/>
        <v>0</v>
      </c>
      <c r="M32" s="136">
        <f t="shared" si="16"/>
        <v>0</v>
      </c>
      <c r="N32" s="137">
        <f t="shared" si="17"/>
        <v>0</v>
      </c>
      <c r="O32" s="63"/>
      <c r="P32" s="135" t="str">
        <f>'CB SOLL'!U22</f>
        <v/>
      </c>
      <c r="Q32" s="136" t="str">
        <f>IF(P32="","",IF('CB IST'!E22="",0,'CB IST'!E22))</f>
        <v/>
      </c>
      <c r="R32" s="137" t="str">
        <f t="shared" si="18"/>
        <v/>
      </c>
      <c r="S32" s="63"/>
      <c r="T32" s="135" t="str">
        <f>'CB SOLL'!V22</f>
        <v/>
      </c>
      <c r="U32" s="136" t="str">
        <f>IF(T32="","",IF('CB IST'!F22="",0,'CB IST'!F22))</f>
        <v/>
      </c>
      <c r="V32" s="137" t="str">
        <f t="shared" si="19"/>
        <v/>
      </c>
      <c r="W32" s="63"/>
      <c r="X32" s="135" t="str">
        <f t="shared" si="20"/>
        <v/>
      </c>
      <c r="Y32" s="136">
        <f t="shared" si="27"/>
        <v>0</v>
      </c>
      <c r="Z32" s="137" t="str">
        <f t="shared" si="28"/>
        <v/>
      </c>
      <c r="AA32" s="126"/>
      <c r="AB32" s="135" t="str">
        <f>'CB SOLL'!Z22</f>
        <v/>
      </c>
      <c r="AC32" s="136" t="str">
        <f>IF(AB32="","",IF('CB IST'!J22="",0,'CB IST'!J22))</f>
        <v/>
      </c>
      <c r="AD32" s="137" t="str">
        <f t="shared" si="21"/>
        <v/>
      </c>
      <c r="AE32" s="63"/>
      <c r="AF32" s="135" t="str">
        <f>'CB SOLL'!AA22</f>
        <v/>
      </c>
      <c r="AG32" s="136" t="str">
        <f>IF(AF32="","",IF('CB IST'!K22="",0,'CB IST'!K22))</f>
        <v/>
      </c>
      <c r="AH32" s="137" t="str">
        <f t="shared" si="22"/>
        <v/>
      </c>
      <c r="AI32" s="63"/>
      <c r="AJ32" s="135" t="str">
        <f>'CB SOLL'!AB22</f>
        <v/>
      </c>
      <c r="AK32" s="136" t="str">
        <f>IF(AJ32="","",IF('CB IST'!L22="",0,'CB IST'!L22))</f>
        <v/>
      </c>
      <c r="AL32" s="137" t="str">
        <f t="shared" si="23"/>
        <v/>
      </c>
      <c r="AM32" s="63"/>
      <c r="AN32" s="135" t="str">
        <f>'CB SOLL'!AC22</f>
        <v/>
      </c>
      <c r="AO32" s="136" t="str">
        <f>IF(AN32="","",IF('CB IST'!M22="",0,'CB IST'!M22))</f>
        <v/>
      </c>
      <c r="AP32" s="137" t="str">
        <f t="shared" si="24"/>
        <v/>
      </c>
      <c r="AQ32" s="63"/>
      <c r="AR32" s="135" t="str">
        <f t="shared" si="25"/>
        <v/>
      </c>
      <c r="AS32" s="136">
        <f t="shared" si="26"/>
        <v>0</v>
      </c>
      <c r="AT32" s="137" t="str">
        <f t="shared" si="12"/>
        <v/>
      </c>
      <c r="AU32" s="136"/>
    </row>
    <row r="33" spans="1:47" x14ac:dyDescent="0.2">
      <c r="A33" s="103" t="str">
        <f>IF('CB IST'!A23="","",'CB IST'!A23)</f>
        <v>De Amersfoortse</v>
      </c>
      <c r="B33" s="186">
        <f>'CB SOLL'!B23</f>
        <v>9018</v>
      </c>
      <c r="D33" s="135" t="str">
        <f>'CB SOLL'!S23</f>
        <v/>
      </c>
      <c r="E33" s="136" t="str">
        <f>IF(D33="","",IF('CB IST'!C23="",0,'CB IST'!C23))</f>
        <v/>
      </c>
      <c r="F33" s="137" t="str">
        <f t="shared" si="13"/>
        <v/>
      </c>
      <c r="G33" s="63"/>
      <c r="H33" s="135" t="str">
        <f>'CB SOLL'!T23</f>
        <v/>
      </c>
      <c r="I33" s="136" t="str">
        <f>IF(H33="","",IF('CB IST'!D23="",0,'CB IST'!D23))</f>
        <v/>
      </c>
      <c r="J33" s="137" t="str">
        <f t="shared" si="14"/>
        <v/>
      </c>
      <c r="K33" s="63"/>
      <c r="L33" s="135">
        <f t="shared" si="15"/>
        <v>0</v>
      </c>
      <c r="M33" s="136">
        <f t="shared" si="16"/>
        <v>0</v>
      </c>
      <c r="N33" s="137">
        <f t="shared" si="17"/>
        <v>0</v>
      </c>
      <c r="O33" s="63"/>
      <c r="P33" s="135" t="str">
        <f>'CB SOLL'!U23</f>
        <v/>
      </c>
      <c r="Q33" s="136" t="str">
        <f>IF(P33="","",IF('CB IST'!E23="",0,'CB IST'!E23))</f>
        <v/>
      </c>
      <c r="R33" s="137" t="str">
        <f t="shared" si="18"/>
        <v/>
      </c>
      <c r="S33" s="63"/>
      <c r="T33" s="135" t="str">
        <f>'CB SOLL'!V23</f>
        <v/>
      </c>
      <c r="U33" s="136" t="str">
        <f>IF(T33="","",IF('CB IST'!F23="",0,'CB IST'!F23))</f>
        <v/>
      </c>
      <c r="V33" s="137" t="str">
        <f t="shared" si="19"/>
        <v/>
      </c>
      <c r="W33" s="63"/>
      <c r="X33" s="135" t="str">
        <f t="shared" si="20"/>
        <v/>
      </c>
      <c r="Y33" s="136">
        <f t="shared" si="27"/>
        <v>0</v>
      </c>
      <c r="Z33" s="137" t="str">
        <f t="shared" si="28"/>
        <v/>
      </c>
      <c r="AA33" s="126"/>
      <c r="AB33" s="135" t="str">
        <f>'CB SOLL'!Z23</f>
        <v/>
      </c>
      <c r="AC33" s="136" t="str">
        <f>IF(AB33="","",IF('CB IST'!J23="",0,'CB IST'!J23))</f>
        <v/>
      </c>
      <c r="AD33" s="137" t="str">
        <f t="shared" si="21"/>
        <v/>
      </c>
      <c r="AE33" s="63"/>
      <c r="AF33" s="135" t="str">
        <f>'CB SOLL'!AA23</f>
        <v/>
      </c>
      <c r="AG33" s="136" t="str">
        <f>IF(AF33="","",IF('CB IST'!K23="",0,'CB IST'!K23))</f>
        <v/>
      </c>
      <c r="AH33" s="137" t="str">
        <f t="shared" si="22"/>
        <v/>
      </c>
      <c r="AI33" s="63"/>
      <c r="AJ33" s="135" t="str">
        <f>'CB SOLL'!AB23</f>
        <v/>
      </c>
      <c r="AK33" s="136" t="str">
        <f>IF(AJ33="","",IF('CB IST'!L23="",0,'CB IST'!L23))</f>
        <v/>
      </c>
      <c r="AL33" s="137" t="str">
        <f t="shared" si="23"/>
        <v/>
      </c>
      <c r="AM33" s="63"/>
      <c r="AN33" s="135" t="str">
        <f>'CB SOLL'!AC23</f>
        <v/>
      </c>
      <c r="AO33" s="136" t="str">
        <f>IF(AN33="","",IF('CB IST'!M23="",0,'CB IST'!M23))</f>
        <v/>
      </c>
      <c r="AP33" s="137" t="str">
        <f t="shared" si="24"/>
        <v/>
      </c>
      <c r="AQ33" s="63"/>
      <c r="AR33" s="135" t="str">
        <f t="shared" si="25"/>
        <v/>
      </c>
      <c r="AS33" s="136">
        <f t="shared" si="26"/>
        <v>0</v>
      </c>
      <c r="AT33" s="137" t="str">
        <f t="shared" si="12"/>
        <v/>
      </c>
      <c r="AU33" s="136"/>
    </row>
    <row r="34" spans="1:47" x14ac:dyDescent="0.2">
      <c r="A34" s="103" t="str">
        <f>IF('CB IST'!A24="","",'CB IST'!A24)</f>
        <v>Ditzo</v>
      </c>
      <c r="B34" s="186">
        <f>'CB SOLL'!B24</f>
        <v>3336</v>
      </c>
      <c r="D34" s="135" t="str">
        <f>'CB SOLL'!S24</f>
        <v/>
      </c>
      <c r="E34" s="136" t="str">
        <f>IF(D34="","",IF('CB IST'!C24="",0,'CB IST'!C24))</f>
        <v/>
      </c>
      <c r="F34" s="137" t="str">
        <f t="shared" si="13"/>
        <v/>
      </c>
      <c r="G34" s="63"/>
      <c r="H34" s="135" t="str">
        <f>'CB SOLL'!T24</f>
        <v/>
      </c>
      <c r="I34" s="136" t="str">
        <f>IF(H34="","",IF('CB IST'!D24="",0,'CB IST'!D24))</f>
        <v/>
      </c>
      <c r="J34" s="137" t="str">
        <f t="shared" si="14"/>
        <v/>
      </c>
      <c r="K34" s="63"/>
      <c r="L34" s="135">
        <f t="shared" si="15"/>
        <v>0</v>
      </c>
      <c r="M34" s="136">
        <f t="shared" si="16"/>
        <v>0</v>
      </c>
      <c r="N34" s="137">
        <f t="shared" si="17"/>
        <v>0</v>
      </c>
      <c r="O34" s="63"/>
      <c r="P34" s="135" t="str">
        <f>'CB SOLL'!U24</f>
        <v/>
      </c>
      <c r="Q34" s="136" t="str">
        <f>IF(P34="","",IF('CB IST'!E24="",0,'CB IST'!E24))</f>
        <v/>
      </c>
      <c r="R34" s="137" t="str">
        <f t="shared" si="18"/>
        <v/>
      </c>
      <c r="S34" s="63"/>
      <c r="T34" s="135" t="str">
        <f>'CB SOLL'!V24</f>
        <v/>
      </c>
      <c r="U34" s="136" t="str">
        <f>IF(T34="","",IF('CB IST'!F24="",0,'CB IST'!F24))</f>
        <v/>
      </c>
      <c r="V34" s="137" t="str">
        <f t="shared" si="19"/>
        <v/>
      </c>
      <c r="W34" s="63"/>
      <c r="X34" s="135" t="str">
        <f t="shared" si="20"/>
        <v/>
      </c>
      <c r="Y34" s="136">
        <f t="shared" si="27"/>
        <v>0</v>
      </c>
      <c r="Z34" s="137" t="str">
        <f t="shared" si="28"/>
        <v/>
      </c>
      <c r="AA34" s="126"/>
      <c r="AB34" s="135" t="str">
        <f>'CB SOLL'!Z24</f>
        <v/>
      </c>
      <c r="AC34" s="136" t="str">
        <f>IF(AB34="","",IF('CB IST'!J24="",0,'CB IST'!J24))</f>
        <v/>
      </c>
      <c r="AD34" s="137" t="str">
        <f t="shared" si="21"/>
        <v/>
      </c>
      <c r="AE34" s="63"/>
      <c r="AF34" s="135" t="str">
        <f>'CB SOLL'!AA24</f>
        <v/>
      </c>
      <c r="AG34" s="136" t="str">
        <f>IF(AF34="","",IF('CB IST'!K24="",0,'CB IST'!K24))</f>
        <v/>
      </c>
      <c r="AH34" s="137" t="str">
        <f t="shared" si="22"/>
        <v/>
      </c>
      <c r="AI34" s="63"/>
      <c r="AJ34" s="135" t="str">
        <f>'CB SOLL'!AB24</f>
        <v/>
      </c>
      <c r="AK34" s="136" t="str">
        <f>IF(AJ34="","",IF('CB IST'!L24="",0,'CB IST'!L24))</f>
        <v/>
      </c>
      <c r="AL34" s="137" t="str">
        <f t="shared" si="23"/>
        <v/>
      </c>
      <c r="AM34" s="63"/>
      <c r="AN34" s="135" t="str">
        <f>'CB SOLL'!AC24</f>
        <v/>
      </c>
      <c r="AO34" s="136" t="str">
        <f>IF(AN34="","",IF('CB IST'!M24="",0,'CB IST'!M24))</f>
        <v/>
      </c>
      <c r="AP34" s="137" t="str">
        <f t="shared" si="24"/>
        <v/>
      </c>
      <c r="AQ34" s="63"/>
      <c r="AR34" s="135" t="str">
        <f t="shared" si="25"/>
        <v/>
      </c>
      <c r="AS34" s="136">
        <f t="shared" si="26"/>
        <v>0</v>
      </c>
      <c r="AT34" s="137" t="str">
        <f t="shared" si="12"/>
        <v/>
      </c>
      <c r="AU34" s="136"/>
    </row>
    <row r="35" spans="1:47" x14ac:dyDescent="0.2">
      <c r="A35" s="103" t="str">
        <f>IF('CB IST'!A25="","",'CB IST'!A25)</f>
        <v>ONVZ</v>
      </c>
      <c r="B35" s="186">
        <f>'CB SOLL'!B25</f>
        <v>3343</v>
      </c>
      <c r="D35" s="135" t="str">
        <f>'CB SOLL'!S25</f>
        <v/>
      </c>
      <c r="E35" s="136" t="str">
        <f>IF(D35="","",IF('CB IST'!C25="",0,'CB IST'!C25))</f>
        <v/>
      </c>
      <c r="F35" s="137" t="str">
        <f t="shared" si="13"/>
        <v/>
      </c>
      <c r="G35" s="63"/>
      <c r="H35" s="135" t="str">
        <f>'CB SOLL'!T25</f>
        <v/>
      </c>
      <c r="I35" s="136" t="str">
        <f>IF(H35="","",IF('CB IST'!D25="",0,'CB IST'!D25))</f>
        <v/>
      </c>
      <c r="J35" s="137" t="str">
        <f t="shared" si="14"/>
        <v/>
      </c>
      <c r="K35" s="63"/>
      <c r="L35" s="135">
        <f t="shared" si="15"/>
        <v>0</v>
      </c>
      <c r="M35" s="136">
        <f t="shared" si="16"/>
        <v>0</v>
      </c>
      <c r="N35" s="137">
        <f t="shared" si="17"/>
        <v>0</v>
      </c>
      <c r="O35" s="63"/>
      <c r="P35" s="135" t="str">
        <f>'CB SOLL'!U25</f>
        <v/>
      </c>
      <c r="Q35" s="136" t="str">
        <f>IF(P35="","",IF('CB IST'!E25="",0,'CB IST'!E25))</f>
        <v/>
      </c>
      <c r="R35" s="137" t="str">
        <f t="shared" si="18"/>
        <v/>
      </c>
      <c r="S35" s="63"/>
      <c r="T35" s="135" t="str">
        <f>'CB SOLL'!V25</f>
        <v/>
      </c>
      <c r="U35" s="136" t="str">
        <f>IF(T35="","",IF('CB IST'!F25="",0,'CB IST'!F25))</f>
        <v/>
      </c>
      <c r="V35" s="137" t="str">
        <f t="shared" si="19"/>
        <v/>
      </c>
      <c r="W35" s="63"/>
      <c r="X35" s="135" t="str">
        <f t="shared" si="20"/>
        <v/>
      </c>
      <c r="Y35" s="136">
        <f t="shared" si="27"/>
        <v>0</v>
      </c>
      <c r="Z35" s="137" t="str">
        <f t="shared" si="28"/>
        <v/>
      </c>
      <c r="AA35" s="126"/>
      <c r="AB35" s="135" t="str">
        <f>'CB SOLL'!Z25</f>
        <v/>
      </c>
      <c r="AC35" s="136" t="str">
        <f>IF(AB35="","",IF('CB IST'!J25="",0,'CB IST'!J25))</f>
        <v/>
      </c>
      <c r="AD35" s="137" t="str">
        <f t="shared" si="21"/>
        <v/>
      </c>
      <c r="AE35" s="63"/>
      <c r="AF35" s="135" t="str">
        <f>'CB SOLL'!AA25</f>
        <v/>
      </c>
      <c r="AG35" s="136" t="str">
        <f>IF(AF35="","",IF('CB IST'!K25="",0,'CB IST'!K25))</f>
        <v/>
      </c>
      <c r="AH35" s="137" t="str">
        <f t="shared" si="22"/>
        <v/>
      </c>
      <c r="AI35" s="63"/>
      <c r="AJ35" s="135" t="str">
        <f>'CB SOLL'!AB25</f>
        <v/>
      </c>
      <c r="AK35" s="136" t="str">
        <f>IF(AJ35="","",IF('CB IST'!L25="",0,'CB IST'!L25))</f>
        <v/>
      </c>
      <c r="AL35" s="137" t="str">
        <f t="shared" si="23"/>
        <v/>
      </c>
      <c r="AM35" s="63"/>
      <c r="AN35" s="135" t="str">
        <f>'CB SOLL'!AC25</f>
        <v/>
      </c>
      <c r="AO35" s="136" t="str">
        <f>IF(AN35="","",IF('CB IST'!M25="",0,'CB IST'!M25))</f>
        <v/>
      </c>
      <c r="AP35" s="137" t="str">
        <f t="shared" si="24"/>
        <v/>
      </c>
      <c r="AQ35" s="63"/>
      <c r="AR35" s="135" t="str">
        <f t="shared" si="25"/>
        <v/>
      </c>
      <c r="AS35" s="136">
        <f t="shared" si="26"/>
        <v>0</v>
      </c>
      <c r="AT35" s="137" t="str">
        <f t="shared" si="12"/>
        <v/>
      </c>
      <c r="AU35" s="136"/>
    </row>
    <row r="36" spans="1:47" x14ac:dyDescent="0.2">
      <c r="A36" s="103" t="str">
        <f>IF('CB IST'!A26="","",'CB IST'!A26)</f>
        <v>Promovendum, National Academic en Besured</v>
      </c>
      <c r="B36" s="186">
        <f>'CB SOLL'!B26</f>
        <v>3353</v>
      </c>
      <c r="D36" s="135" t="str">
        <f>'CB SOLL'!S26</f>
        <v/>
      </c>
      <c r="E36" s="136" t="str">
        <f>IF(D36="","",IF('CB IST'!C26="",0,'CB IST'!C26))</f>
        <v/>
      </c>
      <c r="F36" s="137" t="str">
        <f t="shared" si="13"/>
        <v/>
      </c>
      <c r="G36" s="63"/>
      <c r="H36" s="135" t="str">
        <f>'CB SOLL'!T26</f>
        <v/>
      </c>
      <c r="I36" s="136" t="str">
        <f>IF(H36="","",IF('CB IST'!D26="",0,'CB IST'!D26))</f>
        <v/>
      </c>
      <c r="J36" s="137" t="str">
        <f t="shared" si="14"/>
        <v/>
      </c>
      <c r="K36" s="63"/>
      <c r="L36" s="135">
        <f t="shared" si="15"/>
        <v>0</v>
      </c>
      <c r="M36" s="136">
        <f t="shared" si="16"/>
        <v>0</v>
      </c>
      <c r="N36" s="137">
        <f t="shared" si="17"/>
        <v>0</v>
      </c>
      <c r="O36" s="63"/>
      <c r="P36" s="135" t="str">
        <f>'CB SOLL'!U26</f>
        <v/>
      </c>
      <c r="Q36" s="136" t="str">
        <f>IF(P36="","",IF('CB IST'!E26="",0,'CB IST'!E26))</f>
        <v/>
      </c>
      <c r="R36" s="137" t="str">
        <f t="shared" si="18"/>
        <v/>
      </c>
      <c r="S36" s="63"/>
      <c r="T36" s="135" t="str">
        <f>'CB SOLL'!V26</f>
        <v/>
      </c>
      <c r="U36" s="136" t="str">
        <f>IF(T36="","",IF('CB IST'!F26="",0,'CB IST'!F26))</f>
        <v/>
      </c>
      <c r="V36" s="137" t="str">
        <f t="shared" si="19"/>
        <v/>
      </c>
      <c r="W36" s="63"/>
      <c r="X36" s="135" t="str">
        <f t="shared" si="20"/>
        <v/>
      </c>
      <c r="Y36" s="136">
        <f t="shared" si="27"/>
        <v>0</v>
      </c>
      <c r="Z36" s="137" t="str">
        <f t="shared" si="28"/>
        <v/>
      </c>
      <c r="AA36" s="126"/>
      <c r="AB36" s="135" t="str">
        <f>'CB SOLL'!Z26</f>
        <v/>
      </c>
      <c r="AC36" s="136" t="str">
        <f>IF(AB36="","",IF('CB IST'!J26="",0,'CB IST'!J26))</f>
        <v/>
      </c>
      <c r="AD36" s="137" t="str">
        <f t="shared" si="21"/>
        <v/>
      </c>
      <c r="AE36" s="63"/>
      <c r="AF36" s="135" t="str">
        <f>'CB SOLL'!AA26</f>
        <v/>
      </c>
      <c r="AG36" s="136" t="str">
        <f>IF(AF36="","",IF('CB IST'!K26="",0,'CB IST'!K26))</f>
        <v/>
      </c>
      <c r="AH36" s="137" t="str">
        <f t="shared" si="22"/>
        <v/>
      </c>
      <c r="AI36" s="63"/>
      <c r="AJ36" s="135" t="str">
        <f>'CB SOLL'!AB26</f>
        <v/>
      </c>
      <c r="AK36" s="136" t="str">
        <f>IF(AJ36="","",IF('CB IST'!L26="",0,'CB IST'!L26))</f>
        <v/>
      </c>
      <c r="AL36" s="137" t="str">
        <f t="shared" si="23"/>
        <v/>
      </c>
      <c r="AM36" s="63"/>
      <c r="AN36" s="135" t="str">
        <f>'CB SOLL'!AC26</f>
        <v/>
      </c>
      <c r="AO36" s="136" t="str">
        <f>IF(AN36="","",IF('CB IST'!M26="",0,'CB IST'!M26))</f>
        <v/>
      </c>
      <c r="AP36" s="137" t="str">
        <f t="shared" si="24"/>
        <v/>
      </c>
      <c r="AQ36" s="63"/>
      <c r="AR36" s="135" t="str">
        <f t="shared" si="25"/>
        <v/>
      </c>
      <c r="AS36" s="136">
        <f t="shared" si="26"/>
        <v>0</v>
      </c>
      <c r="AT36" s="137" t="str">
        <f t="shared" si="12"/>
        <v/>
      </c>
      <c r="AU36" s="136"/>
    </row>
    <row r="37" spans="1:47" x14ac:dyDescent="0.2">
      <c r="A37" s="103" t="str">
        <f>IF('CB IST'!A27="","",'CB IST'!A27)</f>
        <v>FBTO</v>
      </c>
      <c r="B37" s="186">
        <f>'CB SOLL'!B27</f>
        <v>3351</v>
      </c>
      <c r="D37" s="135" t="str">
        <f>'CB SOLL'!S27</f>
        <v/>
      </c>
      <c r="E37" s="136" t="str">
        <f>IF(D37="","",IF('CB IST'!C27="",0,'CB IST'!C27))</f>
        <v/>
      </c>
      <c r="F37" s="137" t="str">
        <f t="shared" si="13"/>
        <v/>
      </c>
      <c r="G37" s="63"/>
      <c r="H37" s="135" t="str">
        <f>'CB SOLL'!T27</f>
        <v/>
      </c>
      <c r="I37" s="136" t="str">
        <f>IF(H37="","",IF('CB IST'!D27="",0,'CB IST'!D27))</f>
        <v/>
      </c>
      <c r="J37" s="137" t="str">
        <f t="shared" si="14"/>
        <v/>
      </c>
      <c r="K37" s="63"/>
      <c r="L37" s="135">
        <f t="shared" si="15"/>
        <v>0</v>
      </c>
      <c r="M37" s="136">
        <f t="shared" si="16"/>
        <v>0</v>
      </c>
      <c r="N37" s="137">
        <f t="shared" si="17"/>
        <v>0</v>
      </c>
      <c r="O37" s="63"/>
      <c r="P37" s="135" t="str">
        <f>'CB SOLL'!U27</f>
        <v/>
      </c>
      <c r="Q37" s="136" t="str">
        <f>IF(P37="","",IF('CB IST'!E27="",0,'CB IST'!E27))</f>
        <v/>
      </c>
      <c r="R37" s="137" t="str">
        <f t="shared" si="18"/>
        <v/>
      </c>
      <c r="S37" s="63"/>
      <c r="T37" s="135" t="str">
        <f>'CB SOLL'!V27</f>
        <v/>
      </c>
      <c r="U37" s="136" t="str">
        <f>IF(T37="","",IF('CB IST'!F27="",0,'CB IST'!F27))</f>
        <v/>
      </c>
      <c r="V37" s="137" t="str">
        <f t="shared" si="19"/>
        <v/>
      </c>
      <c r="W37" s="63"/>
      <c r="X37" s="135" t="str">
        <f t="shared" si="20"/>
        <v/>
      </c>
      <c r="Y37" s="136">
        <f t="shared" si="27"/>
        <v>0</v>
      </c>
      <c r="Z37" s="137" t="str">
        <f t="shared" si="28"/>
        <v/>
      </c>
      <c r="AA37" s="126"/>
      <c r="AB37" s="135" t="str">
        <f>'CB SOLL'!Z27</f>
        <v/>
      </c>
      <c r="AC37" s="136" t="str">
        <f>IF(AB37="","",IF('CB IST'!J27="",0,'CB IST'!J27))</f>
        <v/>
      </c>
      <c r="AD37" s="137" t="str">
        <f t="shared" si="21"/>
        <v/>
      </c>
      <c r="AE37" s="63"/>
      <c r="AF37" s="135" t="str">
        <f>'CB SOLL'!AA27</f>
        <v/>
      </c>
      <c r="AG37" s="136" t="str">
        <f>IF(AF37="","",IF('CB IST'!K27="",0,'CB IST'!K27))</f>
        <v/>
      </c>
      <c r="AH37" s="137" t="str">
        <f t="shared" si="22"/>
        <v/>
      </c>
      <c r="AI37" s="63"/>
      <c r="AJ37" s="135" t="str">
        <f>'CB SOLL'!AB27</f>
        <v/>
      </c>
      <c r="AK37" s="136" t="str">
        <f>IF(AJ37="","",IF('CB IST'!L27="",0,'CB IST'!L27))</f>
        <v/>
      </c>
      <c r="AL37" s="137" t="str">
        <f t="shared" si="23"/>
        <v/>
      </c>
      <c r="AM37" s="63"/>
      <c r="AN37" s="135" t="str">
        <f>'CB SOLL'!AC27</f>
        <v/>
      </c>
      <c r="AO37" s="136" t="str">
        <f>IF(AN37="","",IF('CB IST'!M27="",0,'CB IST'!M27))</f>
        <v/>
      </c>
      <c r="AP37" s="137" t="str">
        <f t="shared" si="24"/>
        <v/>
      </c>
      <c r="AQ37" s="63"/>
      <c r="AR37" s="135" t="str">
        <f t="shared" si="25"/>
        <v/>
      </c>
      <c r="AS37" s="136">
        <f t="shared" si="26"/>
        <v>0</v>
      </c>
      <c r="AT37" s="137" t="str">
        <f t="shared" si="12"/>
        <v/>
      </c>
      <c r="AU37" s="136"/>
    </row>
    <row r="38" spans="1:47" x14ac:dyDescent="0.2">
      <c r="A38" s="103" t="str">
        <f>IF('CB IST'!A28="","",'CB IST'!A28)</f>
        <v>Aevitae EUcare</v>
      </c>
      <c r="B38" s="186">
        <f>'CB SOLL'!B28</f>
        <v>3360</v>
      </c>
      <c r="D38" s="135" t="str">
        <f>'CB SOLL'!S28</f>
        <v/>
      </c>
      <c r="E38" s="136" t="str">
        <f>IF(D38="","",IF('CB IST'!C28="",0,'CB IST'!C28))</f>
        <v/>
      </c>
      <c r="F38" s="137" t="str">
        <f t="shared" si="13"/>
        <v/>
      </c>
      <c r="G38" s="63"/>
      <c r="H38" s="135" t="str">
        <f>'CB SOLL'!T28</f>
        <v/>
      </c>
      <c r="I38" s="136" t="str">
        <f>IF(H38="","",IF('CB IST'!D28="",0,'CB IST'!D28))</f>
        <v/>
      </c>
      <c r="J38" s="137" t="str">
        <f t="shared" si="14"/>
        <v/>
      </c>
      <c r="K38" s="63"/>
      <c r="L38" s="135">
        <f t="shared" si="15"/>
        <v>0</v>
      </c>
      <c r="M38" s="136">
        <f t="shared" si="16"/>
        <v>0</v>
      </c>
      <c r="N38" s="137">
        <f t="shared" si="17"/>
        <v>0</v>
      </c>
      <c r="O38" s="63"/>
      <c r="P38" s="135" t="str">
        <f>'CB SOLL'!U28</f>
        <v/>
      </c>
      <c r="Q38" s="136" t="str">
        <f>IF(P38="","",IF('CB IST'!E28="",0,'CB IST'!E28))</f>
        <v/>
      </c>
      <c r="R38" s="137" t="str">
        <f t="shared" si="18"/>
        <v/>
      </c>
      <c r="S38" s="63"/>
      <c r="T38" s="135" t="str">
        <f>'CB SOLL'!V28</f>
        <v/>
      </c>
      <c r="U38" s="136" t="str">
        <f>IF(T38="","",IF('CB IST'!F28="",0,'CB IST'!F28))</f>
        <v/>
      </c>
      <c r="V38" s="137" t="str">
        <f t="shared" si="19"/>
        <v/>
      </c>
      <c r="W38" s="63"/>
      <c r="X38" s="135" t="str">
        <f t="shared" si="20"/>
        <v/>
      </c>
      <c r="Y38" s="136">
        <f t="shared" si="27"/>
        <v>0</v>
      </c>
      <c r="Z38" s="137" t="str">
        <f t="shared" si="28"/>
        <v/>
      </c>
      <c r="AA38" s="126"/>
      <c r="AB38" s="135" t="str">
        <f>'CB SOLL'!Z28</f>
        <v/>
      </c>
      <c r="AC38" s="136" t="str">
        <f>IF(AB38="","",IF('CB IST'!J28="",0,'CB IST'!J28))</f>
        <v/>
      </c>
      <c r="AD38" s="137" t="str">
        <f t="shared" si="21"/>
        <v/>
      </c>
      <c r="AE38" s="63"/>
      <c r="AF38" s="135" t="str">
        <f>'CB SOLL'!AA28</f>
        <v/>
      </c>
      <c r="AG38" s="136" t="str">
        <f>IF(AF38="","",IF('CB IST'!K28="",0,'CB IST'!K28))</f>
        <v/>
      </c>
      <c r="AH38" s="137" t="str">
        <f t="shared" si="22"/>
        <v/>
      </c>
      <c r="AI38" s="63"/>
      <c r="AJ38" s="135" t="str">
        <f>'CB SOLL'!AB28</f>
        <v/>
      </c>
      <c r="AK38" s="136" t="str">
        <f>IF(AJ38="","",IF('CB IST'!L28="",0,'CB IST'!L28))</f>
        <v/>
      </c>
      <c r="AL38" s="137" t="str">
        <f t="shared" si="23"/>
        <v/>
      </c>
      <c r="AM38" s="63"/>
      <c r="AN38" s="135" t="str">
        <f>'CB SOLL'!AC28</f>
        <v/>
      </c>
      <c r="AO38" s="136" t="str">
        <f>IF(AN38="","",IF('CB IST'!M28="",0,'CB IST'!M28))</f>
        <v/>
      </c>
      <c r="AP38" s="137" t="str">
        <f t="shared" si="24"/>
        <v/>
      </c>
      <c r="AQ38" s="63"/>
      <c r="AR38" s="135" t="str">
        <f t="shared" si="25"/>
        <v/>
      </c>
      <c r="AS38" s="136">
        <f t="shared" si="26"/>
        <v>0</v>
      </c>
      <c r="AT38" s="137" t="str">
        <f t="shared" si="12"/>
        <v/>
      </c>
      <c r="AU38" s="136"/>
    </row>
    <row r="39" spans="1:47" x14ac:dyDescent="0.2">
      <c r="A39" s="103" t="str">
        <f>IF('CB IST'!A29="","",'CB IST'!A29)</f>
        <v>De Friesland</v>
      </c>
      <c r="B39" s="186">
        <f>'CB SOLL'!B29</f>
        <v>3358</v>
      </c>
      <c r="D39" s="135" t="str">
        <f>'CB SOLL'!S29</f>
        <v/>
      </c>
      <c r="E39" s="136" t="str">
        <f>IF(D39="","",IF('CB IST'!C29="",0,'CB IST'!C29))</f>
        <v/>
      </c>
      <c r="F39" s="137" t="str">
        <f t="shared" si="13"/>
        <v/>
      </c>
      <c r="G39" s="63"/>
      <c r="H39" s="135" t="str">
        <f>'CB SOLL'!T29</f>
        <v/>
      </c>
      <c r="I39" s="136" t="str">
        <f>IF(H39="","",IF('CB IST'!D29="",0,'CB IST'!D29))</f>
        <v/>
      </c>
      <c r="J39" s="137" t="str">
        <f t="shared" si="14"/>
        <v/>
      </c>
      <c r="K39" s="63"/>
      <c r="L39" s="135">
        <f t="shared" si="15"/>
        <v>0</v>
      </c>
      <c r="M39" s="136">
        <f t="shared" si="16"/>
        <v>0</v>
      </c>
      <c r="N39" s="137">
        <f t="shared" si="17"/>
        <v>0</v>
      </c>
      <c r="O39" s="63"/>
      <c r="P39" s="135" t="str">
        <f>'CB SOLL'!U29</f>
        <v/>
      </c>
      <c r="Q39" s="136" t="str">
        <f>IF(P39="","",IF('CB IST'!E29="",0,'CB IST'!E29))</f>
        <v/>
      </c>
      <c r="R39" s="137" t="str">
        <f t="shared" si="18"/>
        <v/>
      </c>
      <c r="S39" s="63"/>
      <c r="T39" s="135" t="str">
        <f>'CB SOLL'!V29</f>
        <v/>
      </c>
      <c r="U39" s="136" t="str">
        <f>IF(T39="","",IF('CB IST'!F29="",0,'CB IST'!F29))</f>
        <v/>
      </c>
      <c r="V39" s="137" t="str">
        <f t="shared" si="19"/>
        <v/>
      </c>
      <c r="W39" s="63"/>
      <c r="X39" s="135" t="str">
        <f t="shared" si="20"/>
        <v/>
      </c>
      <c r="Y39" s="136">
        <f t="shared" si="27"/>
        <v>0</v>
      </c>
      <c r="Z39" s="137" t="str">
        <f t="shared" si="28"/>
        <v/>
      </c>
      <c r="AA39" s="126"/>
      <c r="AB39" s="135" t="str">
        <f>'CB SOLL'!Z29</f>
        <v/>
      </c>
      <c r="AC39" s="136" t="str">
        <f>IF(AB39="","",IF('CB IST'!J29="",0,'CB IST'!J29))</f>
        <v/>
      </c>
      <c r="AD39" s="137" t="str">
        <f t="shared" si="21"/>
        <v/>
      </c>
      <c r="AE39" s="63"/>
      <c r="AF39" s="135" t="str">
        <f>'CB SOLL'!AA29</f>
        <v/>
      </c>
      <c r="AG39" s="136" t="str">
        <f>IF(AF39="","",IF('CB IST'!K29="",0,'CB IST'!K29))</f>
        <v/>
      </c>
      <c r="AH39" s="137" t="str">
        <f t="shared" si="22"/>
        <v/>
      </c>
      <c r="AI39" s="63"/>
      <c r="AJ39" s="135" t="str">
        <f>'CB SOLL'!AB29</f>
        <v/>
      </c>
      <c r="AK39" s="136" t="str">
        <f>IF(AJ39="","",IF('CB IST'!L29="",0,'CB IST'!L29))</f>
        <v/>
      </c>
      <c r="AL39" s="137" t="str">
        <f t="shared" si="23"/>
        <v/>
      </c>
      <c r="AM39" s="63"/>
      <c r="AN39" s="135" t="str">
        <f>'CB SOLL'!AC29</f>
        <v/>
      </c>
      <c r="AO39" s="136" t="str">
        <f>IF(AN39="","",IF('CB IST'!M29="",0,'CB IST'!M29))</f>
        <v/>
      </c>
      <c r="AP39" s="137" t="str">
        <f t="shared" si="24"/>
        <v/>
      </c>
      <c r="AQ39" s="63"/>
      <c r="AR39" s="135" t="str">
        <f t="shared" si="25"/>
        <v/>
      </c>
      <c r="AS39" s="136">
        <f t="shared" si="26"/>
        <v>0</v>
      </c>
      <c r="AT39" s="137" t="str">
        <f t="shared" si="12"/>
        <v/>
      </c>
      <c r="AU39" s="136"/>
    </row>
    <row r="40" spans="1:47" x14ac:dyDescent="0.2">
      <c r="A40" s="103" t="str">
        <f>IF('CB IST'!A30="","",'CB IST'!A30)</f>
        <v>iptiQ</v>
      </c>
      <c r="B40" s="186">
        <f>'CB SOLL'!B30</f>
        <v>3362</v>
      </c>
      <c r="D40" s="135" t="str">
        <f>'CB SOLL'!S30</f>
        <v/>
      </c>
      <c r="E40" s="136" t="str">
        <f>IF(D40="","",IF('CB IST'!C30="",0,'CB IST'!C30))</f>
        <v/>
      </c>
      <c r="F40" s="137" t="str">
        <f t="shared" si="13"/>
        <v/>
      </c>
      <c r="G40" s="63"/>
      <c r="H40" s="135" t="str">
        <f>'CB SOLL'!T30</f>
        <v/>
      </c>
      <c r="I40" s="136" t="str">
        <f>IF(H40="","",IF('CB IST'!D30="",0,'CB IST'!D30))</f>
        <v/>
      </c>
      <c r="J40" s="137" t="str">
        <f t="shared" si="14"/>
        <v/>
      </c>
      <c r="K40" s="63"/>
      <c r="L40" s="135">
        <f t="shared" si="15"/>
        <v>0</v>
      </c>
      <c r="M40" s="136">
        <f t="shared" si="16"/>
        <v>0</v>
      </c>
      <c r="N40" s="137">
        <f t="shared" si="17"/>
        <v>0</v>
      </c>
      <c r="O40" s="63"/>
      <c r="P40" s="135" t="str">
        <f>'CB SOLL'!U30</f>
        <v/>
      </c>
      <c r="Q40" s="136" t="str">
        <f>IF(P40="","",IF('CB IST'!E30="",0,'CB IST'!E30))</f>
        <v/>
      </c>
      <c r="R40" s="137" t="str">
        <f t="shared" si="18"/>
        <v/>
      </c>
      <c r="S40" s="63"/>
      <c r="T40" s="135" t="str">
        <f>'CB SOLL'!V30</f>
        <v/>
      </c>
      <c r="U40" s="136" t="str">
        <f>IF(T40="","",IF('CB IST'!F30="",0,'CB IST'!F30))</f>
        <v/>
      </c>
      <c r="V40" s="137" t="str">
        <f t="shared" si="19"/>
        <v/>
      </c>
      <c r="W40" s="63"/>
      <c r="X40" s="135" t="str">
        <f t="shared" si="20"/>
        <v/>
      </c>
      <c r="Y40" s="136">
        <f t="shared" si="27"/>
        <v>0</v>
      </c>
      <c r="Z40" s="137" t="str">
        <f t="shared" si="28"/>
        <v/>
      </c>
      <c r="AA40" s="126"/>
      <c r="AB40" s="135" t="str">
        <f>'CB SOLL'!Z30</f>
        <v/>
      </c>
      <c r="AC40" s="136" t="str">
        <f>IF(AB40="","",IF('CB IST'!J30="",0,'CB IST'!J30))</f>
        <v/>
      </c>
      <c r="AD40" s="137" t="str">
        <f t="shared" si="21"/>
        <v/>
      </c>
      <c r="AE40" s="63"/>
      <c r="AF40" s="135" t="str">
        <f>'CB SOLL'!AA30</f>
        <v/>
      </c>
      <c r="AG40" s="136" t="str">
        <f>IF(AF40="","",IF('CB IST'!K30="",0,'CB IST'!K30))</f>
        <v/>
      </c>
      <c r="AH40" s="137" t="str">
        <f t="shared" si="22"/>
        <v/>
      </c>
      <c r="AI40" s="63"/>
      <c r="AJ40" s="135" t="str">
        <f>'CB SOLL'!AB30</f>
        <v/>
      </c>
      <c r="AK40" s="136" t="str">
        <f>IF(AJ40="","",IF('CB IST'!L30="",0,'CB IST'!L30))</f>
        <v/>
      </c>
      <c r="AL40" s="137" t="str">
        <f t="shared" si="23"/>
        <v/>
      </c>
      <c r="AM40" s="63"/>
      <c r="AN40" s="135" t="str">
        <f>'CB SOLL'!AC30</f>
        <v/>
      </c>
      <c r="AO40" s="136" t="str">
        <f>IF(AN40="","",IF('CB IST'!M30="",0,'CB IST'!M30))</f>
        <v/>
      </c>
      <c r="AP40" s="137" t="str">
        <f t="shared" si="24"/>
        <v/>
      </c>
      <c r="AQ40" s="63"/>
      <c r="AR40" s="135" t="str">
        <f t="shared" si="25"/>
        <v/>
      </c>
      <c r="AS40" s="136">
        <f t="shared" si="26"/>
        <v>0</v>
      </c>
      <c r="AT40" s="137" t="str">
        <f t="shared" si="12"/>
        <v/>
      </c>
      <c r="AU40" s="136"/>
    </row>
    <row r="41" spans="1:47" x14ac:dyDescent="0.2">
      <c r="A41" s="103" t="str">
        <f>IF('CB IST'!A31="","",'CB IST'!A31)</f>
        <v>Zekur</v>
      </c>
      <c r="B41" s="186">
        <f>'CB SOLL'!B31</f>
        <v>3361</v>
      </c>
      <c r="D41" s="135" t="str">
        <f>'CB SOLL'!S31</f>
        <v/>
      </c>
      <c r="E41" s="136" t="str">
        <f>IF(D41="","",IF('CB IST'!C31="",0,'CB IST'!C31))</f>
        <v/>
      </c>
      <c r="F41" s="137" t="str">
        <f t="shared" si="13"/>
        <v/>
      </c>
      <c r="G41" s="63"/>
      <c r="H41" s="135" t="str">
        <f>'CB SOLL'!T31</f>
        <v/>
      </c>
      <c r="I41" s="136" t="str">
        <f>IF(H41="","",IF('CB IST'!D31="",0,'CB IST'!D31))</f>
        <v/>
      </c>
      <c r="J41" s="137" t="str">
        <f t="shared" si="14"/>
        <v/>
      </c>
      <c r="K41" s="63"/>
      <c r="L41" s="135">
        <f t="shared" si="15"/>
        <v>0</v>
      </c>
      <c r="M41" s="136">
        <f t="shared" si="16"/>
        <v>0</v>
      </c>
      <c r="N41" s="137">
        <f t="shared" si="17"/>
        <v>0</v>
      </c>
      <c r="O41" s="63"/>
      <c r="P41" s="135" t="str">
        <f>'CB SOLL'!U31</f>
        <v/>
      </c>
      <c r="Q41" s="136" t="str">
        <f>IF(P41="","",IF('CB IST'!E31="",0,'CB IST'!E31))</f>
        <v/>
      </c>
      <c r="R41" s="137" t="str">
        <f t="shared" si="18"/>
        <v/>
      </c>
      <c r="S41" s="63"/>
      <c r="T41" s="135" t="str">
        <f>'CB SOLL'!V31</f>
        <v/>
      </c>
      <c r="U41" s="136" t="str">
        <f>IF(T41="","",IF('CB IST'!F31="",0,'CB IST'!F31))</f>
        <v/>
      </c>
      <c r="V41" s="137" t="str">
        <f t="shared" si="19"/>
        <v/>
      </c>
      <c r="W41" s="63"/>
      <c r="X41" s="135" t="str">
        <f t="shared" si="20"/>
        <v/>
      </c>
      <c r="Y41" s="136">
        <f t="shared" si="27"/>
        <v>0</v>
      </c>
      <c r="Z41" s="137" t="str">
        <f t="shared" si="28"/>
        <v/>
      </c>
      <c r="AA41" s="126"/>
      <c r="AB41" s="135" t="str">
        <f>'CB SOLL'!Z31</f>
        <v/>
      </c>
      <c r="AC41" s="136" t="str">
        <f>IF(AB41="","",IF('CB IST'!J31="",0,'CB IST'!J31))</f>
        <v/>
      </c>
      <c r="AD41" s="137" t="str">
        <f t="shared" si="21"/>
        <v/>
      </c>
      <c r="AE41" s="63"/>
      <c r="AF41" s="135" t="str">
        <f>'CB SOLL'!AA31</f>
        <v/>
      </c>
      <c r="AG41" s="136" t="str">
        <f>IF(AF41="","",IF('CB IST'!K31="",0,'CB IST'!K31))</f>
        <v/>
      </c>
      <c r="AH41" s="137" t="str">
        <f t="shared" si="22"/>
        <v/>
      </c>
      <c r="AI41" s="63"/>
      <c r="AJ41" s="135" t="str">
        <f>'CB SOLL'!AB31</f>
        <v/>
      </c>
      <c r="AK41" s="136" t="str">
        <f>IF(AJ41="","",IF('CB IST'!L31="",0,'CB IST'!L31))</f>
        <v/>
      </c>
      <c r="AL41" s="137" t="str">
        <f t="shared" si="23"/>
        <v/>
      </c>
      <c r="AM41" s="63"/>
      <c r="AN41" s="135" t="str">
        <f>'CB SOLL'!AC31</f>
        <v/>
      </c>
      <c r="AO41" s="136" t="str">
        <f>IF(AN41="","",IF('CB IST'!M31="",0,'CB IST'!M31))</f>
        <v/>
      </c>
      <c r="AP41" s="137" t="str">
        <f t="shared" si="24"/>
        <v/>
      </c>
      <c r="AQ41" s="63"/>
      <c r="AR41" s="135" t="str">
        <f t="shared" si="25"/>
        <v/>
      </c>
      <c r="AS41" s="136">
        <f t="shared" si="26"/>
        <v>0</v>
      </c>
      <c r="AT41" s="137" t="str">
        <f t="shared" si="12"/>
        <v/>
      </c>
      <c r="AU41" s="136"/>
    </row>
    <row r="42" spans="1:47" x14ac:dyDescent="0.2">
      <c r="A42" s="103" t="str">
        <f>IF('CB IST'!A32="","",'CB IST'!A32)</f>
        <v>ENO</v>
      </c>
      <c r="B42" s="186">
        <f>'CB SOLL'!B32</f>
        <v>3347</v>
      </c>
      <c r="D42" s="135" t="str">
        <f>'CB SOLL'!S32</f>
        <v/>
      </c>
      <c r="E42" s="136" t="str">
        <f>IF(D42="","",IF('CB IST'!C32="",0,'CB IST'!C32))</f>
        <v/>
      </c>
      <c r="F42" s="137" t="str">
        <f t="shared" si="13"/>
        <v/>
      </c>
      <c r="G42" s="63"/>
      <c r="H42" s="135" t="str">
        <f>'CB SOLL'!T32</f>
        <v/>
      </c>
      <c r="I42" s="136" t="str">
        <f>IF(H42="","",IF('CB IST'!D32="",0,'CB IST'!D32))</f>
        <v/>
      </c>
      <c r="J42" s="137" t="str">
        <f t="shared" si="14"/>
        <v/>
      </c>
      <c r="K42" s="63"/>
      <c r="L42" s="135">
        <f t="shared" si="15"/>
        <v>0</v>
      </c>
      <c r="M42" s="136">
        <f t="shared" si="16"/>
        <v>0</v>
      </c>
      <c r="N42" s="137">
        <f t="shared" si="17"/>
        <v>0</v>
      </c>
      <c r="O42" s="63"/>
      <c r="P42" s="135" t="str">
        <f>'CB SOLL'!U32</f>
        <v/>
      </c>
      <c r="Q42" s="136" t="str">
        <f>IF(P42="","",IF('CB IST'!E32="",0,'CB IST'!E32))</f>
        <v/>
      </c>
      <c r="R42" s="137" t="str">
        <f t="shared" si="18"/>
        <v/>
      </c>
      <c r="S42" s="63"/>
      <c r="T42" s="135" t="str">
        <f>'CB SOLL'!V32</f>
        <v/>
      </c>
      <c r="U42" s="136" t="str">
        <f>IF(T42="","",IF('CB IST'!F32="",0,'CB IST'!F32))</f>
        <v/>
      </c>
      <c r="V42" s="137" t="str">
        <f t="shared" si="19"/>
        <v/>
      </c>
      <c r="W42" s="63"/>
      <c r="X42" s="135" t="str">
        <f t="shared" si="20"/>
        <v/>
      </c>
      <c r="Y42" s="136">
        <f t="shared" si="27"/>
        <v>0</v>
      </c>
      <c r="Z42" s="137" t="str">
        <f t="shared" si="28"/>
        <v/>
      </c>
      <c r="AA42" s="126"/>
      <c r="AB42" s="135" t="str">
        <f>'CB SOLL'!Z32</f>
        <v/>
      </c>
      <c r="AC42" s="136" t="str">
        <f>IF(AB42="","",IF('CB IST'!J32="",0,'CB IST'!J32))</f>
        <v/>
      </c>
      <c r="AD42" s="137" t="str">
        <f t="shared" si="21"/>
        <v/>
      </c>
      <c r="AE42" s="63"/>
      <c r="AF42" s="135" t="str">
        <f>'CB SOLL'!AA32</f>
        <v/>
      </c>
      <c r="AG42" s="136" t="str">
        <f>IF(AF42="","",IF('CB IST'!K32="",0,'CB IST'!K32))</f>
        <v/>
      </c>
      <c r="AH42" s="137" t="str">
        <f t="shared" si="22"/>
        <v/>
      </c>
      <c r="AI42" s="63"/>
      <c r="AJ42" s="135" t="str">
        <f>'CB SOLL'!AB32</f>
        <v/>
      </c>
      <c r="AK42" s="136" t="str">
        <f>IF(AJ42="","",IF('CB IST'!L32="",0,'CB IST'!L32))</f>
        <v/>
      </c>
      <c r="AL42" s="137" t="str">
        <f t="shared" si="23"/>
        <v/>
      </c>
      <c r="AM42" s="63"/>
      <c r="AN42" s="135" t="str">
        <f>'CB SOLL'!AC32</f>
        <v/>
      </c>
      <c r="AO42" s="136" t="str">
        <f>IF(AN42="","",IF('CB IST'!M32="",0,'CB IST'!M32))</f>
        <v/>
      </c>
      <c r="AP42" s="137" t="str">
        <f t="shared" si="24"/>
        <v/>
      </c>
      <c r="AQ42" s="63"/>
      <c r="AR42" s="135" t="str">
        <f t="shared" si="25"/>
        <v/>
      </c>
      <c r="AS42" s="136">
        <f t="shared" si="26"/>
        <v>0</v>
      </c>
      <c r="AT42" s="137" t="str">
        <f t="shared" si="12"/>
        <v/>
      </c>
      <c r="AU42" s="136"/>
    </row>
    <row r="43" spans="1:47" x14ac:dyDescent="0.2">
      <c r="A43" s="103" t="str">
        <f>IF('CB IST'!A33="","",'CB IST'!A33)</f>
        <v/>
      </c>
      <c r="B43" s="186" t="str">
        <f>'CB SOLL'!B33</f>
        <v/>
      </c>
      <c r="D43" s="135" t="str">
        <f>'CB SOLL'!S33</f>
        <v/>
      </c>
      <c r="E43" s="136" t="str">
        <f>IF(D43="","",IF('CB IST'!C33="",0,'CB IST'!C33))</f>
        <v/>
      </c>
      <c r="F43" s="137" t="str">
        <f t="shared" si="13"/>
        <v/>
      </c>
      <c r="G43" s="63"/>
      <c r="H43" s="135" t="str">
        <f>'CB SOLL'!T33</f>
        <v/>
      </c>
      <c r="I43" s="136" t="str">
        <f>IF(H43="","",IF('CB IST'!D33="",0,'CB IST'!D33))</f>
        <v/>
      </c>
      <c r="J43" s="137" t="str">
        <f t="shared" si="14"/>
        <v/>
      </c>
      <c r="K43" s="63"/>
      <c r="L43" s="135">
        <f t="shared" si="15"/>
        <v>0</v>
      </c>
      <c r="M43" s="136">
        <f t="shared" si="16"/>
        <v>0</v>
      </c>
      <c r="N43" s="137">
        <f t="shared" si="17"/>
        <v>0</v>
      </c>
      <c r="O43" s="63"/>
      <c r="P43" s="135" t="str">
        <f>'CB SOLL'!U33</f>
        <v/>
      </c>
      <c r="Q43" s="136" t="str">
        <f>IF(P43="","",IF('CB IST'!E33="",0,'CB IST'!E33))</f>
        <v/>
      </c>
      <c r="R43" s="137" t="str">
        <f t="shared" si="18"/>
        <v/>
      </c>
      <c r="S43" s="63"/>
      <c r="T43" s="135" t="str">
        <f>'CB SOLL'!V33</f>
        <v/>
      </c>
      <c r="U43" s="136" t="str">
        <f>IF(T43="","",IF('CB IST'!F33="",0,'CB IST'!F33))</f>
        <v/>
      </c>
      <c r="V43" s="137" t="str">
        <f t="shared" si="19"/>
        <v/>
      </c>
      <c r="W43" s="63"/>
      <c r="X43" s="135" t="str">
        <f t="shared" si="20"/>
        <v/>
      </c>
      <c r="Y43" s="136">
        <f t="shared" si="27"/>
        <v>0</v>
      </c>
      <c r="Z43" s="137" t="str">
        <f t="shared" si="28"/>
        <v/>
      </c>
      <c r="AA43" s="126"/>
      <c r="AB43" s="135" t="str">
        <f>'CB SOLL'!Z33</f>
        <v/>
      </c>
      <c r="AC43" s="136" t="str">
        <f>IF(AB43="","",IF('CB IST'!J33="",0,'CB IST'!J33))</f>
        <v/>
      </c>
      <c r="AD43" s="137" t="str">
        <f t="shared" si="21"/>
        <v/>
      </c>
      <c r="AE43" s="63"/>
      <c r="AF43" s="135" t="str">
        <f>'CB SOLL'!AA33</f>
        <v/>
      </c>
      <c r="AG43" s="136" t="str">
        <f>IF(AF43="","",IF('CB IST'!K33="",0,'CB IST'!K33))</f>
        <v/>
      </c>
      <c r="AH43" s="137" t="str">
        <f t="shared" si="22"/>
        <v/>
      </c>
      <c r="AI43" s="63"/>
      <c r="AJ43" s="135" t="str">
        <f>'CB SOLL'!AB33</f>
        <v/>
      </c>
      <c r="AK43" s="136" t="str">
        <f>IF(AJ43="","",IF('CB IST'!L33="",0,'CB IST'!L33))</f>
        <v/>
      </c>
      <c r="AL43" s="137" t="str">
        <f t="shared" si="23"/>
        <v/>
      </c>
      <c r="AM43" s="63"/>
      <c r="AN43" s="135" t="str">
        <f>'CB SOLL'!AC33</f>
        <v/>
      </c>
      <c r="AO43" s="136" t="str">
        <f>IF(AN43="","",IF('CB IST'!M33="",0,'CB IST'!M33))</f>
        <v/>
      </c>
      <c r="AP43" s="137" t="str">
        <f t="shared" si="24"/>
        <v/>
      </c>
      <c r="AQ43" s="63"/>
      <c r="AR43" s="135" t="str">
        <f t="shared" si="25"/>
        <v/>
      </c>
      <c r="AS43" s="136">
        <f t="shared" si="26"/>
        <v>0</v>
      </c>
      <c r="AT43" s="137" t="str">
        <f t="shared" si="12"/>
        <v/>
      </c>
      <c r="AU43" s="136"/>
    </row>
    <row r="44" spans="1:47" x14ac:dyDescent="0.2">
      <c r="A44" s="103" t="str">
        <f>IF('CB IST'!A34="","",'CB IST'!A34)</f>
        <v/>
      </c>
      <c r="B44" s="186" t="str">
        <f>'CB SOLL'!B34</f>
        <v/>
      </c>
      <c r="D44" s="135" t="str">
        <f>'CB SOLL'!S34</f>
        <v/>
      </c>
      <c r="E44" s="136" t="str">
        <f>IF(D44="","",IF('CB IST'!C34="",0,'CB IST'!C34))</f>
        <v/>
      </c>
      <c r="F44" s="137" t="str">
        <f t="shared" si="13"/>
        <v/>
      </c>
      <c r="G44" s="63"/>
      <c r="H44" s="135" t="str">
        <f>'CB SOLL'!T34</f>
        <v/>
      </c>
      <c r="I44" s="136" t="str">
        <f>IF(H44="","",IF('CB IST'!D34="",0,'CB IST'!D34))</f>
        <v/>
      </c>
      <c r="J44" s="137" t="str">
        <f t="shared" si="14"/>
        <v/>
      </c>
      <c r="K44" s="63"/>
      <c r="L44" s="135">
        <f t="shared" si="15"/>
        <v>0</v>
      </c>
      <c r="M44" s="136">
        <f t="shared" si="16"/>
        <v>0</v>
      </c>
      <c r="N44" s="137">
        <f t="shared" si="17"/>
        <v>0</v>
      </c>
      <c r="O44" s="63"/>
      <c r="P44" s="135" t="str">
        <f>'CB SOLL'!U34</f>
        <v/>
      </c>
      <c r="Q44" s="136" t="str">
        <f>IF(P44="","",IF('CB IST'!E34="",0,'CB IST'!E34))</f>
        <v/>
      </c>
      <c r="R44" s="137" t="str">
        <f t="shared" si="18"/>
        <v/>
      </c>
      <c r="S44" s="63"/>
      <c r="T44" s="135" t="str">
        <f>'CB SOLL'!V34</f>
        <v/>
      </c>
      <c r="U44" s="136" t="str">
        <f>IF(T44="","",IF('CB IST'!F34="",0,'CB IST'!F34))</f>
        <v/>
      </c>
      <c r="V44" s="137" t="str">
        <f t="shared" si="19"/>
        <v/>
      </c>
      <c r="W44" s="63"/>
      <c r="X44" s="135" t="str">
        <f t="shared" si="20"/>
        <v/>
      </c>
      <c r="Y44" s="136">
        <f t="shared" si="27"/>
        <v>0</v>
      </c>
      <c r="Z44" s="137" t="str">
        <f t="shared" si="28"/>
        <v/>
      </c>
      <c r="AA44" s="126"/>
      <c r="AB44" s="135" t="str">
        <f>'CB SOLL'!Z34</f>
        <v/>
      </c>
      <c r="AC44" s="136" t="str">
        <f>IF(AB44="","",IF('CB IST'!J34="",0,'CB IST'!J34))</f>
        <v/>
      </c>
      <c r="AD44" s="137" t="str">
        <f t="shared" si="21"/>
        <v/>
      </c>
      <c r="AE44" s="63"/>
      <c r="AF44" s="135" t="str">
        <f>'CB SOLL'!AA34</f>
        <v/>
      </c>
      <c r="AG44" s="136" t="str">
        <f>IF(AF44="","",IF('CB IST'!K34="",0,'CB IST'!K34))</f>
        <v/>
      </c>
      <c r="AH44" s="137" t="str">
        <f t="shared" si="22"/>
        <v/>
      </c>
      <c r="AI44" s="63"/>
      <c r="AJ44" s="135" t="str">
        <f>'CB SOLL'!AB34</f>
        <v/>
      </c>
      <c r="AK44" s="136" t="str">
        <f>IF(AJ44="","",IF('CB IST'!L34="",0,'CB IST'!L34))</f>
        <v/>
      </c>
      <c r="AL44" s="137" t="str">
        <f t="shared" si="23"/>
        <v/>
      </c>
      <c r="AM44" s="63"/>
      <c r="AN44" s="135" t="str">
        <f>'CB SOLL'!AC34</f>
        <v/>
      </c>
      <c r="AO44" s="136" t="str">
        <f>IF(AN44="","",IF('CB IST'!M34="",0,'CB IST'!M34))</f>
        <v/>
      </c>
      <c r="AP44" s="137" t="str">
        <f t="shared" si="24"/>
        <v/>
      </c>
      <c r="AQ44" s="63"/>
      <c r="AR44" s="135" t="str">
        <f t="shared" si="25"/>
        <v/>
      </c>
      <c r="AS44" s="136">
        <f t="shared" si="26"/>
        <v>0</v>
      </c>
      <c r="AT44" s="137" t="str">
        <f t="shared" si="12"/>
        <v/>
      </c>
      <c r="AU44" s="136"/>
    </row>
    <row r="45" spans="1:47" x14ac:dyDescent="0.2">
      <c r="A45" s="103" t="str">
        <f>IF('CB IST'!A35="","",'CB IST'!A35)</f>
        <v/>
      </c>
      <c r="B45" s="186" t="str">
        <f>'CB SOLL'!B35</f>
        <v/>
      </c>
      <c r="D45" s="135" t="str">
        <f>'CB SOLL'!S35</f>
        <v/>
      </c>
      <c r="E45" s="136" t="str">
        <f>IF(D45="","",IF('CB IST'!C35="",0,'CB IST'!C35))</f>
        <v/>
      </c>
      <c r="F45" s="137" t="str">
        <f t="shared" si="13"/>
        <v/>
      </c>
      <c r="G45" s="63"/>
      <c r="H45" s="135" t="str">
        <f>'CB SOLL'!T35</f>
        <v/>
      </c>
      <c r="I45" s="136" t="str">
        <f>IF(H45="","",IF('CB IST'!D35="",0,'CB IST'!D35))</f>
        <v/>
      </c>
      <c r="J45" s="137" t="str">
        <f t="shared" si="14"/>
        <v/>
      </c>
      <c r="K45" s="63"/>
      <c r="L45" s="135">
        <f t="shared" si="15"/>
        <v>0</v>
      </c>
      <c r="M45" s="136">
        <f t="shared" si="16"/>
        <v>0</v>
      </c>
      <c r="N45" s="137">
        <f t="shared" si="17"/>
        <v>0</v>
      </c>
      <c r="O45" s="63"/>
      <c r="P45" s="135" t="str">
        <f>'CB SOLL'!U35</f>
        <v/>
      </c>
      <c r="Q45" s="136" t="str">
        <f>IF(P45="","",IF('CB IST'!E35="",0,'CB IST'!E35))</f>
        <v/>
      </c>
      <c r="R45" s="137" t="str">
        <f t="shared" si="18"/>
        <v/>
      </c>
      <c r="S45" s="63"/>
      <c r="T45" s="135" t="str">
        <f>'CB SOLL'!V35</f>
        <v/>
      </c>
      <c r="U45" s="136" t="str">
        <f>IF(T45="","",IF('CB IST'!F35="",0,'CB IST'!F35))</f>
        <v/>
      </c>
      <c r="V45" s="137" t="str">
        <f t="shared" si="19"/>
        <v/>
      </c>
      <c r="W45" s="63"/>
      <c r="X45" s="135" t="str">
        <f t="shared" si="20"/>
        <v/>
      </c>
      <c r="Y45" s="136">
        <f t="shared" si="27"/>
        <v>0</v>
      </c>
      <c r="Z45" s="137" t="str">
        <f t="shared" si="28"/>
        <v/>
      </c>
      <c r="AA45" s="126"/>
      <c r="AB45" s="135" t="str">
        <f>'CB SOLL'!Z35</f>
        <v/>
      </c>
      <c r="AC45" s="136" t="str">
        <f>IF(AB45="","",IF('CB IST'!J35="",0,'CB IST'!J35))</f>
        <v/>
      </c>
      <c r="AD45" s="137" t="str">
        <f t="shared" si="21"/>
        <v/>
      </c>
      <c r="AE45" s="63"/>
      <c r="AF45" s="135" t="str">
        <f>'CB SOLL'!AA35</f>
        <v/>
      </c>
      <c r="AG45" s="136" t="str">
        <f>IF(AF45="","",IF('CB IST'!K35="",0,'CB IST'!K35))</f>
        <v/>
      </c>
      <c r="AH45" s="137" t="str">
        <f t="shared" si="22"/>
        <v/>
      </c>
      <c r="AI45" s="63"/>
      <c r="AJ45" s="135" t="str">
        <f>'CB SOLL'!AB35</f>
        <v/>
      </c>
      <c r="AK45" s="136" t="str">
        <f>IF(AJ45="","",IF('CB IST'!L35="",0,'CB IST'!L35))</f>
        <v/>
      </c>
      <c r="AL45" s="137" t="str">
        <f t="shared" si="23"/>
        <v/>
      </c>
      <c r="AM45" s="63"/>
      <c r="AN45" s="135" t="str">
        <f>'CB SOLL'!AC35</f>
        <v/>
      </c>
      <c r="AO45" s="136" t="str">
        <f>IF(AN45="","",IF('CB IST'!M35="",0,'CB IST'!M35))</f>
        <v/>
      </c>
      <c r="AP45" s="137" t="str">
        <f t="shared" si="24"/>
        <v/>
      </c>
      <c r="AQ45" s="63"/>
      <c r="AR45" s="135" t="str">
        <f t="shared" ref="AR45:AR60" si="29">IF(SUM(AB45,AF45,AJ45,AN45)=0,"",SUM(AB45,AF45,AJ45,AN45))</f>
        <v/>
      </c>
      <c r="AS45" s="136">
        <f t="shared" si="26"/>
        <v>0</v>
      </c>
      <c r="AT45" s="137" t="str">
        <f t="shared" ref="AT45:AT60" si="30">IF(SUM(AD45,AH45,AL45,AP45)=0,"",SUM(AD45,AH45,AL45,AP45))</f>
        <v/>
      </c>
      <c r="AU45" s="136"/>
    </row>
    <row r="46" spans="1:47" x14ac:dyDescent="0.2">
      <c r="A46" s="103" t="str">
        <f>IF('CB IST'!A36="","",'CB IST'!A36)</f>
        <v/>
      </c>
      <c r="B46" s="186" t="str">
        <f>'CB SOLL'!B36</f>
        <v/>
      </c>
      <c r="D46" s="135" t="str">
        <f>'CB SOLL'!S36</f>
        <v/>
      </c>
      <c r="E46" s="136" t="str">
        <f>IF(D46="","",IF('CB IST'!C36="",0,'CB IST'!C36))</f>
        <v/>
      </c>
      <c r="F46" s="137" t="str">
        <f t="shared" si="13"/>
        <v/>
      </c>
      <c r="G46" s="63"/>
      <c r="H46" s="135" t="str">
        <f>'CB SOLL'!T36</f>
        <v/>
      </c>
      <c r="I46" s="136" t="str">
        <f>IF(H46="","",IF('CB IST'!D36="",0,'CB IST'!D36))</f>
        <v/>
      </c>
      <c r="J46" s="137" t="str">
        <f t="shared" si="14"/>
        <v/>
      </c>
      <c r="K46" s="63"/>
      <c r="L46" s="135">
        <f t="shared" si="15"/>
        <v>0</v>
      </c>
      <c r="M46" s="136">
        <f t="shared" si="16"/>
        <v>0</v>
      </c>
      <c r="N46" s="137">
        <f t="shared" si="17"/>
        <v>0</v>
      </c>
      <c r="O46" s="63"/>
      <c r="P46" s="135" t="str">
        <f>'CB SOLL'!U36</f>
        <v/>
      </c>
      <c r="Q46" s="136" t="str">
        <f>IF(P46="","",IF('CB IST'!E36="",0,'CB IST'!E36))</f>
        <v/>
      </c>
      <c r="R46" s="137" t="str">
        <f t="shared" si="18"/>
        <v/>
      </c>
      <c r="S46" s="63"/>
      <c r="T46" s="135" t="str">
        <f>'CB SOLL'!V36</f>
        <v/>
      </c>
      <c r="U46" s="136" t="str">
        <f>IF(T46="","",IF('CB IST'!F36="",0,'CB IST'!F36))</f>
        <v/>
      </c>
      <c r="V46" s="137" t="str">
        <f t="shared" si="19"/>
        <v/>
      </c>
      <c r="W46" s="63"/>
      <c r="X46" s="135" t="str">
        <f t="shared" si="20"/>
        <v/>
      </c>
      <c r="Y46" s="136">
        <f t="shared" si="27"/>
        <v>0</v>
      </c>
      <c r="Z46" s="137" t="str">
        <f t="shared" si="28"/>
        <v/>
      </c>
      <c r="AA46" s="126"/>
      <c r="AB46" s="135" t="str">
        <f>'CB SOLL'!Z36</f>
        <v/>
      </c>
      <c r="AC46" s="136" t="str">
        <f>IF(AB46="","",IF('CB IST'!J36="",0,'CB IST'!J36))</f>
        <v/>
      </c>
      <c r="AD46" s="137" t="str">
        <f t="shared" si="21"/>
        <v/>
      </c>
      <c r="AE46" s="63"/>
      <c r="AF46" s="135" t="str">
        <f>'CB SOLL'!AA36</f>
        <v/>
      </c>
      <c r="AG46" s="136" t="str">
        <f>IF(AF46="","",IF('CB IST'!K36="",0,'CB IST'!K36))</f>
        <v/>
      </c>
      <c r="AH46" s="137" t="str">
        <f t="shared" si="22"/>
        <v/>
      </c>
      <c r="AI46" s="63"/>
      <c r="AJ46" s="135" t="str">
        <f>'CB SOLL'!AB36</f>
        <v/>
      </c>
      <c r="AK46" s="136" t="str">
        <f>IF(AJ46="","",IF('CB IST'!L36="",0,'CB IST'!L36))</f>
        <v/>
      </c>
      <c r="AL46" s="137" t="str">
        <f t="shared" si="23"/>
        <v/>
      </c>
      <c r="AM46" s="63"/>
      <c r="AN46" s="135" t="str">
        <f>'CB SOLL'!AC36</f>
        <v/>
      </c>
      <c r="AO46" s="136" t="str">
        <f>IF(AN46="","",IF('CB IST'!M36="",0,'CB IST'!M36))</f>
        <v/>
      </c>
      <c r="AP46" s="137" t="str">
        <f t="shared" si="24"/>
        <v/>
      </c>
      <c r="AQ46" s="63"/>
      <c r="AR46" s="135" t="str">
        <f t="shared" si="29"/>
        <v/>
      </c>
      <c r="AS46" s="136">
        <f t="shared" si="26"/>
        <v>0</v>
      </c>
      <c r="AT46" s="137" t="str">
        <f t="shared" si="30"/>
        <v/>
      </c>
      <c r="AU46" s="136"/>
    </row>
    <row r="47" spans="1:47" x14ac:dyDescent="0.2">
      <c r="A47" s="103" t="str">
        <f>IF('CB IST'!A37="","",'CB IST'!A37)</f>
        <v/>
      </c>
      <c r="B47" s="186" t="str">
        <f>'CB SOLL'!B37</f>
        <v/>
      </c>
      <c r="D47" s="135" t="str">
        <f>'CB SOLL'!S37</f>
        <v/>
      </c>
      <c r="E47" s="136" t="str">
        <f>IF(D47="","",IF('CB IST'!C37="",0,'CB IST'!C37))</f>
        <v/>
      </c>
      <c r="F47" s="137" t="str">
        <f t="shared" si="13"/>
        <v/>
      </c>
      <c r="G47" s="63"/>
      <c r="H47" s="135" t="str">
        <f>'CB SOLL'!T37</f>
        <v/>
      </c>
      <c r="I47" s="136" t="str">
        <f>IF(H47="","",IF('CB IST'!D37="",0,'CB IST'!D37))</f>
        <v/>
      </c>
      <c r="J47" s="137" t="str">
        <f t="shared" si="14"/>
        <v/>
      </c>
      <c r="K47" s="63"/>
      <c r="L47" s="135">
        <f t="shared" si="15"/>
        <v>0</v>
      </c>
      <c r="M47" s="136">
        <f t="shared" si="16"/>
        <v>0</v>
      </c>
      <c r="N47" s="137">
        <f t="shared" si="17"/>
        <v>0</v>
      </c>
      <c r="O47" s="63"/>
      <c r="P47" s="135" t="str">
        <f>'CB SOLL'!U37</f>
        <v/>
      </c>
      <c r="Q47" s="136" t="str">
        <f>IF(P47="","",IF('CB IST'!E37="",0,'CB IST'!E37))</f>
        <v/>
      </c>
      <c r="R47" s="137" t="str">
        <f t="shared" si="18"/>
        <v/>
      </c>
      <c r="S47" s="63"/>
      <c r="T47" s="135" t="str">
        <f>'CB SOLL'!V37</f>
        <v/>
      </c>
      <c r="U47" s="136" t="str">
        <f>IF(T47="","",IF('CB IST'!F37="",0,'CB IST'!F37))</f>
        <v/>
      </c>
      <c r="V47" s="137" t="str">
        <f t="shared" si="19"/>
        <v/>
      </c>
      <c r="W47" s="63"/>
      <c r="X47" s="135" t="str">
        <f t="shared" si="20"/>
        <v/>
      </c>
      <c r="Y47" s="136">
        <f t="shared" si="27"/>
        <v>0</v>
      </c>
      <c r="Z47" s="137" t="str">
        <f t="shared" si="28"/>
        <v/>
      </c>
      <c r="AA47" s="126"/>
      <c r="AB47" s="135" t="str">
        <f>'CB SOLL'!Z37</f>
        <v/>
      </c>
      <c r="AC47" s="136" t="str">
        <f>IF(AB47="","",IF('CB IST'!J37="",0,'CB IST'!J37))</f>
        <v/>
      </c>
      <c r="AD47" s="137" t="str">
        <f t="shared" si="21"/>
        <v/>
      </c>
      <c r="AE47" s="63"/>
      <c r="AF47" s="135" t="str">
        <f>'CB SOLL'!AA37</f>
        <v/>
      </c>
      <c r="AG47" s="136" t="str">
        <f>IF(AF47="","",IF('CB IST'!K37="",0,'CB IST'!K37))</f>
        <v/>
      </c>
      <c r="AH47" s="137" t="str">
        <f t="shared" si="22"/>
        <v/>
      </c>
      <c r="AI47" s="63"/>
      <c r="AJ47" s="135" t="str">
        <f>'CB SOLL'!AB37</f>
        <v/>
      </c>
      <c r="AK47" s="136" t="str">
        <f>IF(AJ47="","",IF('CB IST'!L37="",0,'CB IST'!L37))</f>
        <v/>
      </c>
      <c r="AL47" s="137" t="str">
        <f t="shared" si="23"/>
        <v/>
      </c>
      <c r="AM47" s="63"/>
      <c r="AN47" s="135" t="str">
        <f>'CB SOLL'!AC37</f>
        <v/>
      </c>
      <c r="AO47" s="136" t="str">
        <f>IF(AN47="","",IF('CB IST'!M37="",0,'CB IST'!M37))</f>
        <v/>
      </c>
      <c r="AP47" s="137" t="str">
        <f t="shared" si="24"/>
        <v/>
      </c>
      <c r="AQ47" s="63"/>
      <c r="AR47" s="135" t="str">
        <f t="shared" si="29"/>
        <v/>
      </c>
      <c r="AS47" s="136">
        <f t="shared" si="26"/>
        <v>0</v>
      </c>
      <c r="AT47" s="137" t="str">
        <f t="shared" si="30"/>
        <v/>
      </c>
      <c r="AU47" s="136"/>
    </row>
    <row r="48" spans="1:47" x14ac:dyDescent="0.2">
      <c r="A48" s="103" t="str">
        <f>IF('CB IST'!A38="","",'CB IST'!A38)</f>
        <v/>
      </c>
      <c r="B48" s="186" t="str">
        <f>'CB SOLL'!B38</f>
        <v/>
      </c>
      <c r="D48" s="135" t="str">
        <f>'CB SOLL'!S38</f>
        <v/>
      </c>
      <c r="E48" s="136" t="str">
        <f>IF(D48="","",IF('CB IST'!C38="",0,'CB IST'!C38))</f>
        <v/>
      </c>
      <c r="F48" s="137" t="str">
        <f t="shared" si="13"/>
        <v/>
      </c>
      <c r="G48" s="63"/>
      <c r="H48" s="135" t="str">
        <f>'CB SOLL'!T38</f>
        <v/>
      </c>
      <c r="I48" s="136" t="str">
        <f>IF(H48="","",IF('CB IST'!D38="",0,'CB IST'!D38))</f>
        <v/>
      </c>
      <c r="J48" s="137" t="str">
        <f t="shared" si="14"/>
        <v/>
      </c>
      <c r="K48" s="63"/>
      <c r="L48" s="135">
        <f t="shared" si="15"/>
        <v>0</v>
      </c>
      <c r="M48" s="136">
        <f t="shared" si="16"/>
        <v>0</v>
      </c>
      <c r="N48" s="137">
        <f t="shared" si="17"/>
        <v>0</v>
      </c>
      <c r="O48" s="63"/>
      <c r="P48" s="135" t="str">
        <f>'CB SOLL'!U38</f>
        <v/>
      </c>
      <c r="Q48" s="136" t="str">
        <f>IF(P48="","",IF('CB IST'!E38="",0,'CB IST'!E38))</f>
        <v/>
      </c>
      <c r="R48" s="137" t="str">
        <f t="shared" si="18"/>
        <v/>
      </c>
      <c r="S48" s="63"/>
      <c r="T48" s="135" t="str">
        <f>'CB SOLL'!V38</f>
        <v/>
      </c>
      <c r="U48" s="136" t="str">
        <f>IF(T48="","",IF('CB IST'!F38="",0,'CB IST'!F38))</f>
        <v/>
      </c>
      <c r="V48" s="137" t="str">
        <f t="shared" si="19"/>
        <v/>
      </c>
      <c r="W48" s="63"/>
      <c r="X48" s="135" t="str">
        <f t="shared" si="20"/>
        <v/>
      </c>
      <c r="Y48" s="136">
        <f t="shared" si="27"/>
        <v>0</v>
      </c>
      <c r="Z48" s="137" t="str">
        <f t="shared" si="28"/>
        <v/>
      </c>
      <c r="AA48" s="126"/>
      <c r="AB48" s="135" t="str">
        <f>'CB SOLL'!Z38</f>
        <v/>
      </c>
      <c r="AC48" s="136" t="str">
        <f>IF(AB48="","",IF('CB IST'!J38="",0,'CB IST'!J38))</f>
        <v/>
      </c>
      <c r="AD48" s="137" t="str">
        <f t="shared" si="21"/>
        <v/>
      </c>
      <c r="AE48" s="63"/>
      <c r="AF48" s="135" t="str">
        <f>'CB SOLL'!AA38</f>
        <v/>
      </c>
      <c r="AG48" s="136" t="str">
        <f>IF(AF48="","",IF('CB IST'!K38="",0,'CB IST'!K38))</f>
        <v/>
      </c>
      <c r="AH48" s="137" t="str">
        <f t="shared" si="22"/>
        <v/>
      </c>
      <c r="AI48" s="63"/>
      <c r="AJ48" s="135" t="str">
        <f>'CB SOLL'!AB38</f>
        <v/>
      </c>
      <c r="AK48" s="136" t="str">
        <f>IF(AJ48="","",IF('CB IST'!L38="",0,'CB IST'!L38))</f>
        <v/>
      </c>
      <c r="AL48" s="137" t="str">
        <f t="shared" si="23"/>
        <v/>
      </c>
      <c r="AM48" s="63"/>
      <c r="AN48" s="135" t="str">
        <f>'CB SOLL'!AC38</f>
        <v/>
      </c>
      <c r="AO48" s="136" t="str">
        <f>IF(AN48="","",IF('CB IST'!M38="",0,'CB IST'!M38))</f>
        <v/>
      </c>
      <c r="AP48" s="137" t="str">
        <f t="shared" si="24"/>
        <v/>
      </c>
      <c r="AQ48" s="63"/>
      <c r="AR48" s="135" t="str">
        <f t="shared" si="29"/>
        <v/>
      </c>
      <c r="AS48" s="136">
        <f t="shared" si="26"/>
        <v>0</v>
      </c>
      <c r="AT48" s="137" t="str">
        <f t="shared" si="30"/>
        <v/>
      </c>
      <c r="AU48" s="136"/>
    </row>
    <row r="49" spans="1:47" x14ac:dyDescent="0.2">
      <c r="A49" s="103" t="str">
        <f>IF('CB IST'!A39="","",'CB IST'!A39)</f>
        <v/>
      </c>
      <c r="B49" s="186" t="str">
        <f>'CB SOLL'!B39</f>
        <v/>
      </c>
      <c r="D49" s="135" t="str">
        <f>'CB SOLL'!S39</f>
        <v/>
      </c>
      <c r="E49" s="136" t="str">
        <f>IF(D49="","",IF('CB IST'!C39="",0,'CB IST'!C39))</f>
        <v/>
      </c>
      <c r="F49" s="137" t="str">
        <f t="shared" si="13"/>
        <v/>
      </c>
      <c r="G49" s="63"/>
      <c r="H49" s="135" t="str">
        <f>'CB SOLL'!T39</f>
        <v/>
      </c>
      <c r="I49" s="136" t="str">
        <f>IF(H49="","",IF('CB IST'!D39="",0,'CB IST'!D39))</f>
        <v/>
      </c>
      <c r="J49" s="137" t="str">
        <f t="shared" si="14"/>
        <v/>
      </c>
      <c r="K49" s="63"/>
      <c r="L49" s="135">
        <f t="shared" si="15"/>
        <v>0</v>
      </c>
      <c r="M49" s="136">
        <f t="shared" si="16"/>
        <v>0</v>
      </c>
      <c r="N49" s="137">
        <f t="shared" si="17"/>
        <v>0</v>
      </c>
      <c r="O49" s="63"/>
      <c r="P49" s="135" t="str">
        <f>'CB SOLL'!U39</f>
        <v/>
      </c>
      <c r="Q49" s="136" t="str">
        <f>IF(P49="","",IF('CB IST'!E39="",0,'CB IST'!E39))</f>
        <v/>
      </c>
      <c r="R49" s="137" t="str">
        <f t="shared" si="18"/>
        <v/>
      </c>
      <c r="S49" s="63"/>
      <c r="T49" s="135" t="str">
        <f>'CB SOLL'!V39</f>
        <v/>
      </c>
      <c r="U49" s="136" t="str">
        <f>IF(T49="","",IF('CB IST'!F39="",0,'CB IST'!F39))</f>
        <v/>
      </c>
      <c r="V49" s="137" t="str">
        <f t="shared" si="19"/>
        <v/>
      </c>
      <c r="W49" s="63"/>
      <c r="X49" s="135" t="str">
        <f t="shared" si="20"/>
        <v/>
      </c>
      <c r="Y49" s="136">
        <f t="shared" si="27"/>
        <v>0</v>
      </c>
      <c r="Z49" s="137" t="str">
        <f t="shared" si="28"/>
        <v/>
      </c>
      <c r="AA49" s="126"/>
      <c r="AB49" s="135" t="str">
        <f>'CB SOLL'!Z39</f>
        <v/>
      </c>
      <c r="AC49" s="136" t="str">
        <f>IF(AB49="","",IF('CB IST'!J39="",0,'CB IST'!J39))</f>
        <v/>
      </c>
      <c r="AD49" s="137" t="str">
        <f t="shared" si="21"/>
        <v/>
      </c>
      <c r="AE49" s="63"/>
      <c r="AF49" s="135" t="str">
        <f>'CB SOLL'!AA39</f>
        <v/>
      </c>
      <c r="AG49" s="136" t="str">
        <f>IF(AF49="","",IF('CB IST'!K39="",0,'CB IST'!K39))</f>
        <v/>
      </c>
      <c r="AH49" s="137" t="str">
        <f t="shared" si="22"/>
        <v/>
      </c>
      <c r="AI49" s="63"/>
      <c r="AJ49" s="135" t="str">
        <f>'CB SOLL'!AB39</f>
        <v/>
      </c>
      <c r="AK49" s="136" t="str">
        <f>IF(AJ49="","",IF('CB IST'!L39="",0,'CB IST'!L39))</f>
        <v/>
      </c>
      <c r="AL49" s="137" t="str">
        <f t="shared" si="23"/>
        <v/>
      </c>
      <c r="AM49" s="63"/>
      <c r="AN49" s="135" t="str">
        <f>'CB SOLL'!AC39</f>
        <v/>
      </c>
      <c r="AO49" s="136" t="str">
        <f>IF(AN49="","",IF('CB IST'!M39="",0,'CB IST'!M39))</f>
        <v/>
      </c>
      <c r="AP49" s="137" t="str">
        <f t="shared" si="24"/>
        <v/>
      </c>
      <c r="AQ49" s="63"/>
      <c r="AR49" s="135" t="str">
        <f t="shared" si="29"/>
        <v/>
      </c>
      <c r="AS49" s="136">
        <f t="shared" si="26"/>
        <v>0</v>
      </c>
      <c r="AT49" s="137" t="str">
        <f t="shared" si="30"/>
        <v/>
      </c>
      <c r="AU49" s="136"/>
    </row>
    <row r="50" spans="1:47" x14ac:dyDescent="0.2">
      <c r="A50" s="103" t="str">
        <f>IF('CB IST'!A40="","",'CB IST'!A40)</f>
        <v/>
      </c>
      <c r="B50" s="186" t="str">
        <f>'CB SOLL'!B40</f>
        <v/>
      </c>
      <c r="D50" s="135" t="str">
        <f>'CB SOLL'!S40</f>
        <v/>
      </c>
      <c r="E50" s="136" t="str">
        <f>IF(D50="","",IF('CB IST'!C40="",0,'CB IST'!C40))</f>
        <v/>
      </c>
      <c r="F50" s="137" t="str">
        <f t="shared" si="13"/>
        <v/>
      </c>
      <c r="G50" s="63"/>
      <c r="H50" s="135" t="str">
        <f>'CB SOLL'!T40</f>
        <v/>
      </c>
      <c r="I50" s="136" t="str">
        <f>IF(H50="","",IF('CB IST'!D40="",0,'CB IST'!D40))</f>
        <v/>
      </c>
      <c r="J50" s="137" t="str">
        <f t="shared" si="14"/>
        <v/>
      </c>
      <c r="K50" s="63"/>
      <c r="L50" s="135">
        <f t="shared" si="15"/>
        <v>0</v>
      </c>
      <c r="M50" s="136">
        <f t="shared" si="16"/>
        <v>0</v>
      </c>
      <c r="N50" s="137">
        <f t="shared" si="17"/>
        <v>0</v>
      </c>
      <c r="O50" s="63"/>
      <c r="P50" s="135" t="str">
        <f>'CB SOLL'!U40</f>
        <v/>
      </c>
      <c r="Q50" s="136" t="str">
        <f>IF(P50="","",IF('CB IST'!E40="",0,'CB IST'!E40))</f>
        <v/>
      </c>
      <c r="R50" s="137" t="str">
        <f t="shared" si="18"/>
        <v/>
      </c>
      <c r="S50" s="63"/>
      <c r="T50" s="135" t="str">
        <f>'CB SOLL'!V40</f>
        <v/>
      </c>
      <c r="U50" s="136" t="str">
        <f>IF(T50="","",IF('CB IST'!F40="",0,'CB IST'!F40))</f>
        <v/>
      </c>
      <c r="V50" s="137" t="str">
        <f t="shared" si="19"/>
        <v/>
      </c>
      <c r="W50" s="63"/>
      <c r="X50" s="135" t="str">
        <f t="shared" si="20"/>
        <v/>
      </c>
      <c r="Y50" s="136">
        <f t="shared" si="27"/>
        <v>0</v>
      </c>
      <c r="Z50" s="137" t="str">
        <f t="shared" si="28"/>
        <v/>
      </c>
      <c r="AA50" s="126"/>
      <c r="AB50" s="135" t="str">
        <f>'CB SOLL'!Z40</f>
        <v/>
      </c>
      <c r="AC50" s="136" t="str">
        <f>IF(AB50="","",IF('CB IST'!J40="",0,'CB IST'!J40))</f>
        <v/>
      </c>
      <c r="AD50" s="137" t="str">
        <f t="shared" si="21"/>
        <v/>
      </c>
      <c r="AE50" s="63"/>
      <c r="AF50" s="135" t="str">
        <f>'CB SOLL'!AA40</f>
        <v/>
      </c>
      <c r="AG50" s="136" t="str">
        <f>IF(AF50="","",IF('CB IST'!K40="",0,'CB IST'!K40))</f>
        <v/>
      </c>
      <c r="AH50" s="137" t="str">
        <f t="shared" si="22"/>
        <v/>
      </c>
      <c r="AI50" s="63"/>
      <c r="AJ50" s="135" t="str">
        <f>'CB SOLL'!AB40</f>
        <v/>
      </c>
      <c r="AK50" s="136" t="str">
        <f>IF(AJ50="","",IF('CB IST'!L40="",0,'CB IST'!L40))</f>
        <v/>
      </c>
      <c r="AL50" s="137" t="str">
        <f t="shared" si="23"/>
        <v/>
      </c>
      <c r="AM50" s="63"/>
      <c r="AN50" s="135" t="str">
        <f>'CB SOLL'!AC40</f>
        <v/>
      </c>
      <c r="AO50" s="136" t="str">
        <f>IF(AN50="","",IF('CB IST'!M40="",0,'CB IST'!M40))</f>
        <v/>
      </c>
      <c r="AP50" s="137" t="str">
        <f t="shared" si="24"/>
        <v/>
      </c>
      <c r="AQ50" s="63"/>
      <c r="AR50" s="135" t="str">
        <f t="shared" si="29"/>
        <v/>
      </c>
      <c r="AS50" s="136">
        <f t="shared" si="26"/>
        <v>0</v>
      </c>
      <c r="AT50" s="137" t="str">
        <f t="shared" si="30"/>
        <v/>
      </c>
      <c r="AU50" s="136"/>
    </row>
    <row r="51" spans="1:47" x14ac:dyDescent="0.2">
      <c r="A51" s="103" t="str">
        <f>IF('CB IST'!A41="","",'CB IST'!A41)</f>
        <v/>
      </c>
      <c r="B51" s="186" t="str">
        <f>'CB SOLL'!B41</f>
        <v/>
      </c>
      <c r="D51" s="135" t="str">
        <f>'CB SOLL'!S41</f>
        <v/>
      </c>
      <c r="E51" s="136" t="str">
        <f>IF(D51="","",IF('CB IST'!C41="",0,'CB IST'!C41))</f>
        <v/>
      </c>
      <c r="F51" s="137" t="str">
        <f t="shared" si="13"/>
        <v/>
      </c>
      <c r="G51" s="63"/>
      <c r="H51" s="135" t="str">
        <f>'CB SOLL'!T41</f>
        <v/>
      </c>
      <c r="I51" s="136" t="str">
        <f>IF(H51="","",IF('CB IST'!D41="",0,'CB IST'!D41))</f>
        <v/>
      </c>
      <c r="J51" s="137" t="str">
        <f t="shared" si="14"/>
        <v/>
      </c>
      <c r="K51" s="63"/>
      <c r="L51" s="135">
        <f t="shared" si="15"/>
        <v>0</v>
      </c>
      <c r="M51" s="136">
        <f t="shared" si="16"/>
        <v>0</v>
      </c>
      <c r="N51" s="137">
        <f t="shared" si="17"/>
        <v>0</v>
      </c>
      <c r="O51" s="63"/>
      <c r="P51" s="135" t="str">
        <f>'CB SOLL'!U41</f>
        <v/>
      </c>
      <c r="Q51" s="136" t="str">
        <f>IF(P51="","",IF('CB IST'!E41="",0,'CB IST'!E41))</f>
        <v/>
      </c>
      <c r="R51" s="137" t="str">
        <f t="shared" si="18"/>
        <v/>
      </c>
      <c r="S51" s="63"/>
      <c r="T51" s="135" t="str">
        <f>'CB SOLL'!V41</f>
        <v/>
      </c>
      <c r="U51" s="136" t="str">
        <f>IF(T51="","",IF('CB IST'!F41="",0,'CB IST'!F41))</f>
        <v/>
      </c>
      <c r="V51" s="137" t="str">
        <f t="shared" si="19"/>
        <v/>
      </c>
      <c r="W51" s="63"/>
      <c r="X51" s="135" t="str">
        <f t="shared" si="20"/>
        <v/>
      </c>
      <c r="Y51" s="136">
        <f t="shared" si="27"/>
        <v>0</v>
      </c>
      <c r="Z51" s="137" t="str">
        <f t="shared" si="28"/>
        <v/>
      </c>
      <c r="AA51" s="126"/>
      <c r="AB51" s="135" t="str">
        <f>'CB SOLL'!Z41</f>
        <v/>
      </c>
      <c r="AC51" s="136" t="str">
        <f>IF(AB51="","",IF('CB IST'!J41="",0,'CB IST'!J41))</f>
        <v/>
      </c>
      <c r="AD51" s="137" t="str">
        <f t="shared" si="21"/>
        <v/>
      </c>
      <c r="AE51" s="63"/>
      <c r="AF51" s="135" t="str">
        <f>'CB SOLL'!AA41</f>
        <v/>
      </c>
      <c r="AG51" s="136" t="str">
        <f>IF(AF51="","",IF('CB IST'!K41="",0,'CB IST'!K41))</f>
        <v/>
      </c>
      <c r="AH51" s="137" t="str">
        <f t="shared" si="22"/>
        <v/>
      </c>
      <c r="AI51" s="63"/>
      <c r="AJ51" s="135" t="str">
        <f>'CB SOLL'!AB41</f>
        <v/>
      </c>
      <c r="AK51" s="136" t="str">
        <f>IF(AJ51="","",IF('CB IST'!L41="",0,'CB IST'!L41))</f>
        <v/>
      </c>
      <c r="AL51" s="137" t="str">
        <f t="shared" si="23"/>
        <v/>
      </c>
      <c r="AM51" s="63"/>
      <c r="AN51" s="135" t="str">
        <f>'CB SOLL'!AC41</f>
        <v/>
      </c>
      <c r="AO51" s="136" t="str">
        <f>IF(AN51="","",IF('CB IST'!M41="",0,'CB IST'!M41))</f>
        <v/>
      </c>
      <c r="AP51" s="137" t="str">
        <f t="shared" si="24"/>
        <v/>
      </c>
      <c r="AQ51" s="63"/>
      <c r="AR51" s="135" t="str">
        <f t="shared" si="29"/>
        <v/>
      </c>
      <c r="AS51" s="136">
        <f t="shared" si="26"/>
        <v>0</v>
      </c>
      <c r="AT51" s="137" t="str">
        <f t="shared" si="30"/>
        <v/>
      </c>
      <c r="AU51" s="136"/>
    </row>
    <row r="52" spans="1:47" x14ac:dyDescent="0.2">
      <c r="A52" s="103" t="str">
        <f>IF('CB IST'!A42="","",'CB IST'!A42)</f>
        <v/>
      </c>
      <c r="B52" s="186" t="str">
        <f>'CB SOLL'!B42</f>
        <v/>
      </c>
      <c r="D52" s="135" t="str">
        <f>'CB SOLL'!S42</f>
        <v/>
      </c>
      <c r="E52" s="136" t="str">
        <f>IF(D52="","",IF('CB IST'!C42="",0,'CB IST'!C42))</f>
        <v/>
      </c>
      <c r="F52" s="137" t="str">
        <f t="shared" si="13"/>
        <v/>
      </c>
      <c r="G52" s="63"/>
      <c r="H52" s="135" t="str">
        <f>'CB SOLL'!T42</f>
        <v/>
      </c>
      <c r="I52" s="136" t="str">
        <f>IF(H52="","",IF('CB IST'!D42="",0,'CB IST'!D42))</f>
        <v/>
      </c>
      <c r="J52" s="137" t="str">
        <f t="shared" si="14"/>
        <v/>
      </c>
      <c r="K52" s="63"/>
      <c r="L52" s="135">
        <f t="shared" si="15"/>
        <v>0</v>
      </c>
      <c r="M52" s="136">
        <f t="shared" si="16"/>
        <v>0</v>
      </c>
      <c r="N52" s="137">
        <f t="shared" si="17"/>
        <v>0</v>
      </c>
      <c r="O52" s="63"/>
      <c r="P52" s="135" t="str">
        <f>'CB SOLL'!U42</f>
        <v/>
      </c>
      <c r="Q52" s="136" t="str">
        <f>IF(P52="","",IF('CB IST'!E42="",0,'CB IST'!E42))</f>
        <v/>
      </c>
      <c r="R52" s="137" t="str">
        <f t="shared" si="18"/>
        <v/>
      </c>
      <c r="S52" s="63"/>
      <c r="T52" s="135" t="str">
        <f>'CB SOLL'!V42</f>
        <v/>
      </c>
      <c r="U52" s="136" t="str">
        <f>IF(T52="","",IF('CB IST'!F42="",0,'CB IST'!F42))</f>
        <v/>
      </c>
      <c r="V52" s="137" t="str">
        <f t="shared" si="19"/>
        <v/>
      </c>
      <c r="W52" s="63"/>
      <c r="X52" s="135" t="str">
        <f t="shared" si="20"/>
        <v/>
      </c>
      <c r="Y52" s="136">
        <f t="shared" si="27"/>
        <v>0</v>
      </c>
      <c r="Z52" s="137" t="str">
        <f t="shared" si="28"/>
        <v/>
      </c>
      <c r="AA52" s="126"/>
      <c r="AB52" s="135" t="str">
        <f>'CB SOLL'!Z42</f>
        <v/>
      </c>
      <c r="AC52" s="136" t="str">
        <f>IF(AB52="","",IF('CB IST'!J42="",0,'CB IST'!J42))</f>
        <v/>
      </c>
      <c r="AD52" s="137" t="str">
        <f t="shared" si="21"/>
        <v/>
      </c>
      <c r="AE52" s="63"/>
      <c r="AF52" s="135" t="str">
        <f>'CB SOLL'!AA42</f>
        <v/>
      </c>
      <c r="AG52" s="136" t="str">
        <f>IF(AF52="","",IF('CB IST'!K42="",0,'CB IST'!K42))</f>
        <v/>
      </c>
      <c r="AH52" s="137" t="str">
        <f t="shared" si="22"/>
        <v/>
      </c>
      <c r="AI52" s="63"/>
      <c r="AJ52" s="135" t="str">
        <f>'CB SOLL'!AB42</f>
        <v/>
      </c>
      <c r="AK52" s="136" t="str">
        <f>IF(AJ52="","",IF('CB IST'!L42="",0,'CB IST'!L42))</f>
        <v/>
      </c>
      <c r="AL52" s="137" t="str">
        <f t="shared" si="23"/>
        <v/>
      </c>
      <c r="AM52" s="63"/>
      <c r="AN52" s="135" t="str">
        <f>'CB SOLL'!AC42</f>
        <v/>
      </c>
      <c r="AO52" s="136" t="str">
        <f>IF(AN52="","",IF('CB IST'!M42="",0,'CB IST'!M42))</f>
        <v/>
      </c>
      <c r="AP52" s="137" t="str">
        <f t="shared" si="24"/>
        <v/>
      </c>
      <c r="AQ52" s="63"/>
      <c r="AR52" s="135" t="str">
        <f t="shared" si="29"/>
        <v/>
      </c>
      <c r="AS52" s="136">
        <f t="shared" si="26"/>
        <v>0</v>
      </c>
      <c r="AT52" s="137" t="str">
        <f t="shared" si="30"/>
        <v/>
      </c>
      <c r="AU52" s="136"/>
    </row>
    <row r="53" spans="1:47" x14ac:dyDescent="0.2">
      <c r="A53" s="103" t="str">
        <f>IF('CB IST'!A43="","",'CB IST'!A43)</f>
        <v/>
      </c>
      <c r="B53" s="186" t="str">
        <f>'CB SOLL'!B43</f>
        <v/>
      </c>
      <c r="D53" s="135" t="str">
        <f>'CB SOLL'!S43</f>
        <v/>
      </c>
      <c r="E53" s="136" t="str">
        <f>IF(D53="","",IF('CB IST'!C43="",0,'CB IST'!C43))</f>
        <v/>
      </c>
      <c r="F53" s="137" t="str">
        <f t="shared" si="13"/>
        <v/>
      </c>
      <c r="G53" s="63"/>
      <c r="H53" s="135" t="str">
        <f>'CB SOLL'!T43</f>
        <v/>
      </c>
      <c r="I53" s="136" t="str">
        <f>IF(H53="","",IF('CB IST'!D43="",0,'CB IST'!D43))</f>
        <v/>
      </c>
      <c r="J53" s="137" t="str">
        <f t="shared" si="14"/>
        <v/>
      </c>
      <c r="K53" s="63"/>
      <c r="L53" s="135">
        <f t="shared" si="15"/>
        <v>0</v>
      </c>
      <c r="M53" s="136">
        <f t="shared" si="16"/>
        <v>0</v>
      </c>
      <c r="N53" s="137">
        <f t="shared" si="17"/>
        <v>0</v>
      </c>
      <c r="O53" s="63"/>
      <c r="P53" s="135" t="str">
        <f>'CB SOLL'!U43</f>
        <v/>
      </c>
      <c r="Q53" s="136" t="str">
        <f>IF(P53="","",IF('CB IST'!E43="",0,'CB IST'!E43))</f>
        <v/>
      </c>
      <c r="R53" s="137" t="str">
        <f t="shared" si="18"/>
        <v/>
      </c>
      <c r="S53" s="63"/>
      <c r="T53" s="135" t="str">
        <f>'CB SOLL'!V43</f>
        <v/>
      </c>
      <c r="U53" s="136" t="str">
        <f>IF(T53="","",IF('CB IST'!F43="",0,'CB IST'!F43))</f>
        <v/>
      </c>
      <c r="V53" s="137" t="str">
        <f t="shared" si="19"/>
        <v/>
      </c>
      <c r="W53" s="63"/>
      <c r="X53" s="135" t="str">
        <f t="shared" si="20"/>
        <v/>
      </c>
      <c r="Y53" s="136">
        <f t="shared" si="27"/>
        <v>0</v>
      </c>
      <c r="Z53" s="137" t="str">
        <f t="shared" si="28"/>
        <v/>
      </c>
      <c r="AA53" s="126"/>
      <c r="AB53" s="135" t="str">
        <f>'CB SOLL'!Z43</f>
        <v/>
      </c>
      <c r="AC53" s="136" t="str">
        <f>IF(AB53="","",IF('CB IST'!J43="",0,'CB IST'!J43))</f>
        <v/>
      </c>
      <c r="AD53" s="137" t="str">
        <f t="shared" si="21"/>
        <v/>
      </c>
      <c r="AE53" s="63"/>
      <c r="AF53" s="135" t="str">
        <f>'CB SOLL'!AA43</f>
        <v/>
      </c>
      <c r="AG53" s="136" t="str">
        <f>IF(AF53="","",IF('CB IST'!K43="",0,'CB IST'!K43))</f>
        <v/>
      </c>
      <c r="AH53" s="137" t="str">
        <f t="shared" si="22"/>
        <v/>
      </c>
      <c r="AI53" s="63"/>
      <c r="AJ53" s="135" t="str">
        <f>'CB SOLL'!AB43</f>
        <v/>
      </c>
      <c r="AK53" s="136" t="str">
        <f>IF(AJ53="","",IF('CB IST'!L43="",0,'CB IST'!L43))</f>
        <v/>
      </c>
      <c r="AL53" s="137" t="str">
        <f t="shared" si="23"/>
        <v/>
      </c>
      <c r="AM53" s="63"/>
      <c r="AN53" s="135" t="str">
        <f>'CB SOLL'!AC43</f>
        <v/>
      </c>
      <c r="AO53" s="136" t="str">
        <f>IF(AN53="","",IF('CB IST'!M43="",0,'CB IST'!M43))</f>
        <v/>
      </c>
      <c r="AP53" s="137" t="str">
        <f t="shared" si="24"/>
        <v/>
      </c>
      <c r="AQ53" s="63"/>
      <c r="AR53" s="135" t="str">
        <f t="shared" si="29"/>
        <v/>
      </c>
      <c r="AS53" s="136">
        <f t="shared" si="26"/>
        <v>0</v>
      </c>
      <c r="AT53" s="137" t="str">
        <f t="shared" si="30"/>
        <v/>
      </c>
      <c r="AU53" s="136"/>
    </row>
    <row r="54" spans="1:47" x14ac:dyDescent="0.2">
      <c r="A54" s="103" t="str">
        <f>IF('CB IST'!A44="","",'CB IST'!A44)</f>
        <v/>
      </c>
      <c r="B54" s="186" t="str">
        <f>'CB SOLL'!B44</f>
        <v/>
      </c>
      <c r="D54" s="135" t="str">
        <f>'CB SOLL'!S44</f>
        <v/>
      </c>
      <c r="E54" s="136" t="str">
        <f>IF(D54="","",IF('CB IST'!C44="",0,'CB IST'!C44))</f>
        <v/>
      </c>
      <c r="F54" s="137" t="str">
        <f t="shared" si="13"/>
        <v/>
      </c>
      <c r="G54" s="63"/>
      <c r="H54" s="135" t="str">
        <f>'CB SOLL'!T44</f>
        <v/>
      </c>
      <c r="I54" s="136" t="str">
        <f>IF(H54="","",IF('CB IST'!D44="",0,'CB IST'!D44))</f>
        <v/>
      </c>
      <c r="J54" s="137" t="str">
        <f t="shared" si="14"/>
        <v/>
      </c>
      <c r="K54" s="63"/>
      <c r="L54" s="135">
        <f t="shared" si="15"/>
        <v>0</v>
      </c>
      <c r="M54" s="136">
        <f t="shared" si="16"/>
        <v>0</v>
      </c>
      <c r="N54" s="137">
        <f t="shared" si="17"/>
        <v>0</v>
      </c>
      <c r="O54" s="63"/>
      <c r="P54" s="135" t="str">
        <f>'CB SOLL'!U44</f>
        <v/>
      </c>
      <c r="Q54" s="136" t="str">
        <f>IF(P54="","",IF('CB IST'!E44="",0,'CB IST'!E44))</f>
        <v/>
      </c>
      <c r="R54" s="137" t="str">
        <f t="shared" si="18"/>
        <v/>
      </c>
      <c r="S54" s="63"/>
      <c r="T54" s="135" t="str">
        <f>'CB SOLL'!V44</f>
        <v/>
      </c>
      <c r="U54" s="136" t="str">
        <f>IF(T54="","",IF('CB IST'!F44="",0,'CB IST'!F44))</f>
        <v/>
      </c>
      <c r="V54" s="137" t="str">
        <f t="shared" si="19"/>
        <v/>
      </c>
      <c r="W54" s="63"/>
      <c r="X54" s="135" t="str">
        <f t="shared" si="20"/>
        <v/>
      </c>
      <c r="Y54" s="136">
        <f t="shared" si="27"/>
        <v>0</v>
      </c>
      <c r="Z54" s="137" t="str">
        <f t="shared" si="28"/>
        <v/>
      </c>
      <c r="AA54" s="126"/>
      <c r="AB54" s="135" t="str">
        <f>'CB SOLL'!Z44</f>
        <v/>
      </c>
      <c r="AC54" s="136" t="str">
        <f>IF(AB54="","",IF('CB IST'!J44="",0,'CB IST'!J44))</f>
        <v/>
      </c>
      <c r="AD54" s="137" t="str">
        <f t="shared" si="21"/>
        <v/>
      </c>
      <c r="AE54" s="63"/>
      <c r="AF54" s="135" t="str">
        <f>'CB SOLL'!AA44</f>
        <v/>
      </c>
      <c r="AG54" s="136" t="str">
        <f>IF(AF54="","",IF('CB IST'!K44="",0,'CB IST'!K44))</f>
        <v/>
      </c>
      <c r="AH54" s="137" t="str">
        <f t="shared" si="22"/>
        <v/>
      </c>
      <c r="AI54" s="63"/>
      <c r="AJ54" s="135" t="str">
        <f>'CB SOLL'!AB44</f>
        <v/>
      </c>
      <c r="AK54" s="136" t="str">
        <f>IF(AJ54="","",IF('CB IST'!L44="",0,'CB IST'!L44))</f>
        <v/>
      </c>
      <c r="AL54" s="137" t="str">
        <f t="shared" si="23"/>
        <v/>
      </c>
      <c r="AM54" s="63"/>
      <c r="AN54" s="135" t="str">
        <f>'CB SOLL'!AC44</f>
        <v/>
      </c>
      <c r="AO54" s="136" t="str">
        <f>IF(AN54="","",IF('CB IST'!M44="",0,'CB IST'!M44))</f>
        <v/>
      </c>
      <c r="AP54" s="137" t="str">
        <f t="shared" si="24"/>
        <v/>
      </c>
      <c r="AQ54" s="63"/>
      <c r="AR54" s="135" t="str">
        <f t="shared" si="29"/>
        <v/>
      </c>
      <c r="AS54" s="136">
        <f t="shared" si="26"/>
        <v>0</v>
      </c>
      <c r="AT54" s="137" t="str">
        <f t="shared" si="30"/>
        <v/>
      </c>
      <c r="AU54" s="136"/>
    </row>
    <row r="55" spans="1:47" x14ac:dyDescent="0.2">
      <c r="A55" s="103" t="str">
        <f>IF('CB IST'!A45="","",'CB IST'!A45)</f>
        <v/>
      </c>
      <c r="B55" s="186" t="str">
        <f>'CB SOLL'!B45</f>
        <v/>
      </c>
      <c r="D55" s="135" t="str">
        <f>'CB SOLL'!S45</f>
        <v/>
      </c>
      <c r="E55" s="136" t="str">
        <f>IF(D55="","",IF('CB IST'!C45="",0,'CB IST'!C45))</f>
        <v/>
      </c>
      <c r="F55" s="137" t="str">
        <f t="shared" si="13"/>
        <v/>
      </c>
      <c r="G55" s="63"/>
      <c r="H55" s="135" t="str">
        <f>'CB SOLL'!T45</f>
        <v/>
      </c>
      <c r="I55" s="136" t="str">
        <f>IF(H55="","",IF('CB IST'!D45="",0,'CB IST'!D45))</f>
        <v/>
      </c>
      <c r="J55" s="137" t="str">
        <f t="shared" si="14"/>
        <v/>
      </c>
      <c r="K55" s="63"/>
      <c r="L55" s="135">
        <f t="shared" si="15"/>
        <v>0</v>
      </c>
      <c r="M55" s="136">
        <f t="shared" si="16"/>
        <v>0</v>
      </c>
      <c r="N55" s="137">
        <f t="shared" si="17"/>
        <v>0</v>
      </c>
      <c r="O55" s="63"/>
      <c r="P55" s="135" t="str">
        <f>'CB SOLL'!U45</f>
        <v/>
      </c>
      <c r="Q55" s="136" t="str">
        <f>IF(P55="","",IF('CB IST'!E45="",0,'CB IST'!E45))</f>
        <v/>
      </c>
      <c r="R55" s="137" t="str">
        <f t="shared" si="18"/>
        <v/>
      </c>
      <c r="S55" s="63"/>
      <c r="T55" s="135" t="str">
        <f>'CB SOLL'!V45</f>
        <v/>
      </c>
      <c r="U55" s="136" t="str">
        <f>IF(T55="","",IF('CB IST'!F45="",0,'CB IST'!F45))</f>
        <v/>
      </c>
      <c r="V55" s="137" t="str">
        <f t="shared" si="19"/>
        <v/>
      </c>
      <c r="W55" s="63"/>
      <c r="X55" s="135" t="str">
        <f t="shared" si="20"/>
        <v/>
      </c>
      <c r="Y55" s="136">
        <f t="shared" si="27"/>
        <v>0</v>
      </c>
      <c r="Z55" s="137" t="str">
        <f t="shared" si="28"/>
        <v/>
      </c>
      <c r="AA55" s="126"/>
      <c r="AB55" s="135" t="str">
        <f>'CB SOLL'!Z45</f>
        <v/>
      </c>
      <c r="AC55" s="136" t="str">
        <f>IF(AB55="","",IF('CB IST'!J45="",0,'CB IST'!J45))</f>
        <v/>
      </c>
      <c r="AD55" s="137" t="str">
        <f t="shared" si="21"/>
        <v/>
      </c>
      <c r="AE55" s="63"/>
      <c r="AF55" s="135" t="str">
        <f>'CB SOLL'!AA45</f>
        <v/>
      </c>
      <c r="AG55" s="136" t="str">
        <f>IF(AF55="","",IF('CB IST'!K45="",0,'CB IST'!K45))</f>
        <v/>
      </c>
      <c r="AH55" s="137" t="str">
        <f t="shared" si="22"/>
        <v/>
      </c>
      <c r="AI55" s="63"/>
      <c r="AJ55" s="135" t="str">
        <f>'CB SOLL'!AB45</f>
        <v/>
      </c>
      <c r="AK55" s="136" t="str">
        <f>IF(AJ55="","",IF('CB IST'!L45="",0,'CB IST'!L45))</f>
        <v/>
      </c>
      <c r="AL55" s="137" t="str">
        <f t="shared" si="23"/>
        <v/>
      </c>
      <c r="AM55" s="63"/>
      <c r="AN55" s="135" t="str">
        <f>'CB SOLL'!AC45</f>
        <v/>
      </c>
      <c r="AO55" s="136" t="str">
        <f>IF(AN55="","",IF('CB IST'!M45="",0,'CB IST'!M45))</f>
        <v/>
      </c>
      <c r="AP55" s="137" t="str">
        <f t="shared" si="24"/>
        <v/>
      </c>
      <c r="AQ55" s="63"/>
      <c r="AR55" s="135" t="str">
        <f t="shared" si="29"/>
        <v/>
      </c>
      <c r="AS55" s="136">
        <f t="shared" si="26"/>
        <v>0</v>
      </c>
      <c r="AT55" s="137" t="str">
        <f t="shared" si="30"/>
        <v/>
      </c>
      <c r="AU55" s="136"/>
    </row>
    <row r="56" spans="1:47" x14ac:dyDescent="0.2">
      <c r="A56" s="103" t="str">
        <f>IF('CB IST'!A46="","",'CB IST'!A46)</f>
        <v/>
      </c>
      <c r="B56" s="186" t="str">
        <f>'CB SOLL'!B46</f>
        <v/>
      </c>
      <c r="D56" s="135" t="str">
        <f>'CB SOLL'!S46</f>
        <v/>
      </c>
      <c r="E56" s="136" t="str">
        <f>IF(D56="","",IF('CB IST'!C46="",0,'CB IST'!C46))</f>
        <v/>
      </c>
      <c r="F56" s="137" t="str">
        <f t="shared" si="13"/>
        <v/>
      </c>
      <c r="G56" s="63"/>
      <c r="H56" s="135" t="str">
        <f>'CB SOLL'!T46</f>
        <v/>
      </c>
      <c r="I56" s="136" t="str">
        <f>IF(H56="","",IF('CB IST'!D46="",0,'CB IST'!D46))</f>
        <v/>
      </c>
      <c r="J56" s="137" t="str">
        <f t="shared" si="14"/>
        <v/>
      </c>
      <c r="K56" s="63"/>
      <c r="L56" s="135">
        <f t="shared" si="15"/>
        <v>0</v>
      </c>
      <c r="M56" s="136">
        <f t="shared" si="16"/>
        <v>0</v>
      </c>
      <c r="N56" s="137">
        <f t="shared" si="17"/>
        <v>0</v>
      </c>
      <c r="O56" s="63"/>
      <c r="P56" s="135" t="str">
        <f>'CB SOLL'!U46</f>
        <v/>
      </c>
      <c r="Q56" s="136" t="str">
        <f>IF(P56="","",IF('CB IST'!E46="",0,'CB IST'!E46))</f>
        <v/>
      </c>
      <c r="R56" s="137" t="str">
        <f t="shared" si="18"/>
        <v/>
      </c>
      <c r="S56" s="63"/>
      <c r="T56" s="135" t="str">
        <f>'CB SOLL'!V46</f>
        <v/>
      </c>
      <c r="U56" s="136" t="str">
        <f>IF(T56="","",IF('CB IST'!F46="",0,'CB IST'!F46))</f>
        <v/>
      </c>
      <c r="V56" s="137" t="str">
        <f t="shared" si="19"/>
        <v/>
      </c>
      <c r="W56" s="63"/>
      <c r="X56" s="135" t="str">
        <f t="shared" si="20"/>
        <v/>
      </c>
      <c r="Y56" s="136">
        <f t="shared" si="27"/>
        <v>0</v>
      </c>
      <c r="Z56" s="137" t="str">
        <f t="shared" si="28"/>
        <v/>
      </c>
      <c r="AA56" s="126"/>
      <c r="AB56" s="135" t="str">
        <f>'CB SOLL'!Z46</f>
        <v/>
      </c>
      <c r="AC56" s="136" t="str">
        <f>IF(AB56="","",IF('CB IST'!J46="",0,'CB IST'!J46))</f>
        <v/>
      </c>
      <c r="AD56" s="137" t="str">
        <f t="shared" si="21"/>
        <v/>
      </c>
      <c r="AE56" s="63"/>
      <c r="AF56" s="135" t="str">
        <f>'CB SOLL'!AA46</f>
        <v/>
      </c>
      <c r="AG56" s="136" t="str">
        <f>IF(AF56="","",IF('CB IST'!K46="",0,'CB IST'!K46))</f>
        <v/>
      </c>
      <c r="AH56" s="137" t="str">
        <f t="shared" si="22"/>
        <v/>
      </c>
      <c r="AI56" s="136"/>
      <c r="AJ56" s="135" t="str">
        <f>'CB SOLL'!AB46</f>
        <v/>
      </c>
      <c r="AK56" s="136" t="str">
        <f>IF(AJ56="","",IF('CB IST'!L46="",0,'CB IST'!L46))</f>
        <v/>
      </c>
      <c r="AL56" s="137" t="str">
        <f t="shared" si="23"/>
        <v/>
      </c>
      <c r="AM56" s="63"/>
      <c r="AN56" s="135" t="str">
        <f>'CB SOLL'!AC46</f>
        <v/>
      </c>
      <c r="AO56" s="136" t="str">
        <f>IF(AN56="","",IF('CB IST'!M46="",0,'CB IST'!M46))</f>
        <v/>
      </c>
      <c r="AP56" s="137" t="str">
        <f t="shared" si="24"/>
        <v/>
      </c>
      <c r="AQ56" s="63"/>
      <c r="AR56" s="135" t="str">
        <f t="shared" si="29"/>
        <v/>
      </c>
      <c r="AS56" s="136">
        <f t="shared" si="26"/>
        <v>0</v>
      </c>
      <c r="AT56" s="137" t="str">
        <f t="shared" si="30"/>
        <v/>
      </c>
      <c r="AU56" s="136"/>
    </row>
    <row r="57" spans="1:47" x14ac:dyDescent="0.2">
      <c r="A57" s="103" t="str">
        <f>IF('CB IST'!A47="","",'CB IST'!A47)</f>
        <v/>
      </c>
      <c r="B57" s="186" t="str">
        <f>'CB SOLL'!B47</f>
        <v/>
      </c>
      <c r="D57" s="135" t="str">
        <f>'CB SOLL'!S47</f>
        <v/>
      </c>
      <c r="E57" s="136" t="str">
        <f>IF(D57="","",IF('CB IST'!C47="",0,'CB IST'!C47))</f>
        <v/>
      </c>
      <c r="F57" s="137" t="str">
        <f t="shared" si="13"/>
        <v/>
      </c>
      <c r="G57" s="63"/>
      <c r="H57" s="135" t="str">
        <f>'CB SOLL'!T47</f>
        <v/>
      </c>
      <c r="I57" s="136" t="str">
        <f>IF(H57="","",IF('CB IST'!D47="",0,'CB IST'!D47))</f>
        <v/>
      </c>
      <c r="J57" s="137" t="str">
        <f t="shared" si="14"/>
        <v/>
      </c>
      <c r="K57" s="63"/>
      <c r="L57" s="135">
        <f t="shared" si="15"/>
        <v>0</v>
      </c>
      <c r="M57" s="136">
        <f t="shared" si="16"/>
        <v>0</v>
      </c>
      <c r="N57" s="137">
        <f t="shared" si="17"/>
        <v>0</v>
      </c>
      <c r="O57" s="63"/>
      <c r="P57" s="135" t="str">
        <f>'CB SOLL'!U47</f>
        <v/>
      </c>
      <c r="Q57" s="136" t="str">
        <f>IF(P57="","",IF('CB IST'!E47="",0,'CB IST'!E47))</f>
        <v/>
      </c>
      <c r="R57" s="137" t="str">
        <f t="shared" si="18"/>
        <v/>
      </c>
      <c r="S57" s="63"/>
      <c r="T57" s="135" t="str">
        <f>'CB SOLL'!V47</f>
        <v/>
      </c>
      <c r="U57" s="136" t="str">
        <f>IF(T57="","",IF('CB IST'!F47="",0,'CB IST'!F47))</f>
        <v/>
      </c>
      <c r="V57" s="137" t="str">
        <f t="shared" si="19"/>
        <v/>
      </c>
      <c r="W57" s="63"/>
      <c r="X57" s="135" t="str">
        <f t="shared" si="20"/>
        <v/>
      </c>
      <c r="Y57" s="136">
        <f t="shared" si="27"/>
        <v>0</v>
      </c>
      <c r="Z57" s="137" t="str">
        <f t="shared" si="28"/>
        <v/>
      </c>
      <c r="AA57" s="126"/>
      <c r="AB57" s="135" t="str">
        <f>'CB SOLL'!Z47</f>
        <v/>
      </c>
      <c r="AC57" s="136" t="str">
        <f>IF(AB57="","",IF('CB IST'!J47="",0,'CB IST'!J47))</f>
        <v/>
      </c>
      <c r="AD57" s="137" t="str">
        <f t="shared" si="21"/>
        <v/>
      </c>
      <c r="AE57" s="63"/>
      <c r="AF57" s="135" t="str">
        <f>'CB SOLL'!AA47</f>
        <v/>
      </c>
      <c r="AG57" s="136" t="str">
        <f>IF(AF57="","",IF('CB IST'!K47="",0,'CB IST'!K47))</f>
        <v/>
      </c>
      <c r="AH57" s="137" t="str">
        <f t="shared" si="22"/>
        <v/>
      </c>
      <c r="AI57" s="136"/>
      <c r="AJ57" s="135" t="str">
        <f>'CB SOLL'!AB47</f>
        <v/>
      </c>
      <c r="AK57" s="136" t="str">
        <f>IF(AJ57="","",IF('CB IST'!L47="",0,'CB IST'!L47))</f>
        <v/>
      </c>
      <c r="AL57" s="137" t="str">
        <f t="shared" si="23"/>
        <v/>
      </c>
      <c r="AM57" s="63"/>
      <c r="AN57" s="135" t="str">
        <f>'CB SOLL'!AC47</f>
        <v/>
      </c>
      <c r="AO57" s="136" t="str">
        <f>IF(AN57="","",IF('CB IST'!M47="",0,'CB IST'!M47))</f>
        <v/>
      </c>
      <c r="AP57" s="137" t="str">
        <f t="shared" si="24"/>
        <v/>
      </c>
      <c r="AQ57" s="63"/>
      <c r="AR57" s="135" t="str">
        <f t="shared" si="29"/>
        <v/>
      </c>
      <c r="AS57" s="136">
        <f t="shared" si="26"/>
        <v>0</v>
      </c>
      <c r="AT57" s="137" t="str">
        <f t="shared" si="30"/>
        <v/>
      </c>
      <c r="AU57" s="136"/>
    </row>
    <row r="58" spans="1:47" x14ac:dyDescent="0.2">
      <c r="A58" s="103" t="str">
        <f>IF('CB IST'!A48="","",'CB IST'!A48)</f>
        <v/>
      </c>
      <c r="B58" s="186" t="str">
        <f>'CB SOLL'!B48</f>
        <v/>
      </c>
      <c r="D58" s="135" t="str">
        <f>'CB SOLL'!S48</f>
        <v/>
      </c>
      <c r="E58" s="136" t="str">
        <f>IF(D58="","",IF('CB IST'!C48="",0,'CB IST'!C48))</f>
        <v/>
      </c>
      <c r="F58" s="137" t="str">
        <f t="shared" si="13"/>
        <v/>
      </c>
      <c r="G58" s="63"/>
      <c r="H58" s="135" t="str">
        <f>'CB SOLL'!T48</f>
        <v/>
      </c>
      <c r="I58" s="136" t="str">
        <f>IF(H58="","",IF('CB IST'!D48="",0,'CB IST'!D48))</f>
        <v/>
      </c>
      <c r="J58" s="137" t="str">
        <f t="shared" si="14"/>
        <v/>
      </c>
      <c r="K58" s="63"/>
      <c r="L58" s="135">
        <f t="shared" si="15"/>
        <v>0</v>
      </c>
      <c r="M58" s="136">
        <f t="shared" si="16"/>
        <v>0</v>
      </c>
      <c r="N58" s="137">
        <f t="shared" si="17"/>
        <v>0</v>
      </c>
      <c r="O58" s="63"/>
      <c r="P58" s="135" t="str">
        <f>'CB SOLL'!U48</f>
        <v/>
      </c>
      <c r="Q58" s="136" t="str">
        <f>IF(P58="","",IF('CB IST'!E48="",0,'CB IST'!E48))</f>
        <v/>
      </c>
      <c r="R58" s="137" t="str">
        <f t="shared" si="18"/>
        <v/>
      </c>
      <c r="S58" s="63"/>
      <c r="T58" s="135" t="str">
        <f>'CB SOLL'!V48</f>
        <v/>
      </c>
      <c r="U58" s="136" t="str">
        <f>IF(T58="","",IF('CB IST'!F48="",0,'CB IST'!F48))</f>
        <v/>
      </c>
      <c r="V58" s="137" t="str">
        <f t="shared" si="19"/>
        <v/>
      </c>
      <c r="W58" s="63"/>
      <c r="X58" s="135" t="str">
        <f t="shared" si="20"/>
        <v/>
      </c>
      <c r="Y58" s="136">
        <f t="shared" si="27"/>
        <v>0</v>
      </c>
      <c r="Z58" s="137" t="str">
        <f t="shared" si="28"/>
        <v/>
      </c>
      <c r="AA58" s="126"/>
      <c r="AB58" s="135" t="str">
        <f>'CB SOLL'!Z48</f>
        <v/>
      </c>
      <c r="AC58" s="136" t="str">
        <f>IF(AB58="","",IF('CB IST'!J48="",0,'CB IST'!J48))</f>
        <v/>
      </c>
      <c r="AD58" s="137" t="str">
        <f t="shared" si="21"/>
        <v/>
      </c>
      <c r="AE58" s="63"/>
      <c r="AF58" s="135" t="str">
        <f>'CB SOLL'!AA48</f>
        <v/>
      </c>
      <c r="AG58" s="136" t="str">
        <f>IF(AF58="","",IF('CB IST'!K48="",0,'CB IST'!K48))</f>
        <v/>
      </c>
      <c r="AH58" s="137" t="str">
        <f t="shared" si="22"/>
        <v/>
      </c>
      <c r="AI58" s="136"/>
      <c r="AJ58" s="135" t="str">
        <f>'CB SOLL'!AB48</f>
        <v/>
      </c>
      <c r="AK58" s="136" t="str">
        <f>IF(AJ58="","",IF('CB IST'!L48="",0,'CB IST'!L48))</f>
        <v/>
      </c>
      <c r="AL58" s="137" t="str">
        <f t="shared" si="23"/>
        <v/>
      </c>
      <c r="AM58" s="63"/>
      <c r="AN58" s="135" t="str">
        <f>'CB SOLL'!AC48</f>
        <v/>
      </c>
      <c r="AO58" s="136" t="str">
        <f>IF(AN58="","",IF('CB IST'!M48="",0,'CB IST'!M48))</f>
        <v/>
      </c>
      <c r="AP58" s="137" t="str">
        <f t="shared" si="24"/>
        <v/>
      </c>
      <c r="AQ58" s="63"/>
      <c r="AR58" s="135" t="str">
        <f t="shared" si="29"/>
        <v/>
      </c>
      <c r="AS58" s="136">
        <f t="shared" si="26"/>
        <v>0</v>
      </c>
      <c r="AT58" s="137" t="str">
        <f t="shared" si="30"/>
        <v/>
      </c>
      <c r="AU58" s="136"/>
    </row>
    <row r="59" spans="1:47" x14ac:dyDescent="0.2">
      <c r="A59" s="103" t="str">
        <f>IF('CB IST'!A49="","",'CB IST'!A49)</f>
        <v/>
      </c>
      <c r="B59" s="186" t="str">
        <f>'CB SOLL'!B49</f>
        <v/>
      </c>
      <c r="D59" s="135" t="str">
        <f>'CB SOLL'!S49</f>
        <v/>
      </c>
      <c r="E59" s="136" t="str">
        <f>IF(D59="","",IF('CB IST'!C49="",0,'CB IST'!C49))</f>
        <v/>
      </c>
      <c r="F59" s="137" t="str">
        <f t="shared" si="13"/>
        <v/>
      </c>
      <c r="G59" s="63"/>
      <c r="H59" s="135" t="str">
        <f>'CB SOLL'!T49</f>
        <v/>
      </c>
      <c r="I59" s="136" t="str">
        <f>IF(H59="","",IF('CB IST'!D49="",0,'CB IST'!D49))</f>
        <v/>
      </c>
      <c r="J59" s="137" t="str">
        <f t="shared" si="14"/>
        <v/>
      </c>
      <c r="K59" s="63"/>
      <c r="L59" s="135">
        <f t="shared" si="15"/>
        <v>0</v>
      </c>
      <c r="M59" s="136">
        <f t="shared" si="16"/>
        <v>0</v>
      </c>
      <c r="N59" s="137">
        <f t="shared" si="17"/>
        <v>0</v>
      </c>
      <c r="O59" s="63"/>
      <c r="P59" s="135" t="str">
        <f>'CB SOLL'!U49</f>
        <v/>
      </c>
      <c r="Q59" s="136" t="str">
        <f>IF(P59="","",IF('CB IST'!E49="",0,'CB IST'!E49))</f>
        <v/>
      </c>
      <c r="R59" s="137" t="str">
        <f t="shared" si="18"/>
        <v/>
      </c>
      <c r="S59" s="63"/>
      <c r="T59" s="135" t="str">
        <f>'CB SOLL'!V49</f>
        <v/>
      </c>
      <c r="U59" s="136" t="str">
        <f>IF(T59="","",IF('CB IST'!F49="",0,'CB IST'!F49))</f>
        <v/>
      </c>
      <c r="V59" s="137" t="str">
        <f t="shared" si="19"/>
        <v/>
      </c>
      <c r="W59" s="63"/>
      <c r="X59" s="135" t="str">
        <f t="shared" si="20"/>
        <v/>
      </c>
      <c r="Y59" s="136">
        <f t="shared" si="27"/>
        <v>0</v>
      </c>
      <c r="Z59" s="137" t="str">
        <f t="shared" si="28"/>
        <v/>
      </c>
      <c r="AA59" s="126"/>
      <c r="AB59" s="135" t="str">
        <f>'CB SOLL'!Z49</f>
        <v/>
      </c>
      <c r="AC59" s="136" t="str">
        <f>IF(AB59="","",IF('CB IST'!J49="",0,'CB IST'!J49))</f>
        <v/>
      </c>
      <c r="AD59" s="137" t="str">
        <f t="shared" si="21"/>
        <v/>
      </c>
      <c r="AE59" s="63"/>
      <c r="AF59" s="135" t="str">
        <f>'CB SOLL'!AA49</f>
        <v/>
      </c>
      <c r="AG59" s="136" t="str">
        <f>IF(AF59="","",IF('CB IST'!K49="",0,'CB IST'!K49))</f>
        <v/>
      </c>
      <c r="AH59" s="137" t="str">
        <f t="shared" si="22"/>
        <v/>
      </c>
      <c r="AI59" s="136"/>
      <c r="AJ59" s="135" t="str">
        <f>'CB SOLL'!AB49</f>
        <v/>
      </c>
      <c r="AK59" s="136" t="str">
        <f>IF(AJ59="","",IF('CB IST'!L49="",0,'CB IST'!L49))</f>
        <v/>
      </c>
      <c r="AL59" s="137" t="str">
        <f t="shared" si="23"/>
        <v/>
      </c>
      <c r="AM59" s="63"/>
      <c r="AN59" s="135" t="str">
        <f>'CB SOLL'!AC49</f>
        <v/>
      </c>
      <c r="AO59" s="136" t="str">
        <f>IF(AN59="","",IF('CB IST'!M49="",0,'CB IST'!M49))</f>
        <v/>
      </c>
      <c r="AP59" s="137" t="str">
        <f t="shared" si="24"/>
        <v/>
      </c>
      <c r="AQ59" s="63"/>
      <c r="AR59" s="135" t="str">
        <f t="shared" si="29"/>
        <v/>
      </c>
      <c r="AS59" s="136">
        <f t="shared" si="26"/>
        <v>0</v>
      </c>
      <c r="AT59" s="137" t="str">
        <f t="shared" si="30"/>
        <v/>
      </c>
      <c r="AU59" s="136"/>
    </row>
    <row r="60" spans="1:47" x14ac:dyDescent="0.2">
      <c r="A60" s="104" t="str">
        <f>IF('CB IST'!A50="","",'CB IST'!A50)</f>
        <v/>
      </c>
      <c r="B60" s="187" t="str">
        <f>'CB SOLL'!B50</f>
        <v/>
      </c>
      <c r="D60" s="141" t="str">
        <f>'CB SOLL'!S50</f>
        <v/>
      </c>
      <c r="E60" s="142" t="str">
        <f>IF(D60="","",IF('CB IST'!C50="",0,'CB IST'!C50))</f>
        <v/>
      </c>
      <c r="F60" s="143" t="str">
        <f t="shared" si="13"/>
        <v/>
      </c>
      <c r="G60" s="63"/>
      <c r="H60" s="141" t="str">
        <f>'CB SOLL'!T50</f>
        <v/>
      </c>
      <c r="I60" s="142" t="str">
        <f>IF(H60="","",IF('CB IST'!D50="",0,'CB IST'!D50))</f>
        <v/>
      </c>
      <c r="J60" s="143" t="str">
        <f t="shared" si="14"/>
        <v/>
      </c>
      <c r="K60" s="63"/>
      <c r="L60" s="141">
        <f t="shared" si="15"/>
        <v>0</v>
      </c>
      <c r="M60" s="142">
        <f t="shared" si="16"/>
        <v>0</v>
      </c>
      <c r="N60" s="143">
        <f t="shared" si="17"/>
        <v>0</v>
      </c>
      <c r="O60" s="63"/>
      <c r="P60" s="141" t="str">
        <f>'CB SOLL'!U50</f>
        <v/>
      </c>
      <c r="Q60" s="142" t="str">
        <f>IF(P60="","",IF('CB IST'!E50="",0,'CB IST'!E50))</f>
        <v/>
      </c>
      <c r="R60" s="143" t="str">
        <f t="shared" si="18"/>
        <v/>
      </c>
      <c r="S60" s="63"/>
      <c r="T60" s="141" t="str">
        <f>'CB SOLL'!V50</f>
        <v/>
      </c>
      <c r="U60" s="142" t="str">
        <f>IF(T60="","",IF('CB IST'!F50="",0,'CB IST'!F50))</f>
        <v/>
      </c>
      <c r="V60" s="143" t="str">
        <f t="shared" si="19"/>
        <v/>
      </c>
      <c r="W60" s="63"/>
      <c r="X60" s="141" t="str">
        <f t="shared" si="20"/>
        <v/>
      </c>
      <c r="Y60" s="142">
        <f t="shared" si="27"/>
        <v>0</v>
      </c>
      <c r="Z60" s="143" t="str">
        <f t="shared" si="28"/>
        <v/>
      </c>
      <c r="AA60" s="126"/>
      <c r="AB60" s="141" t="str">
        <f>'CB SOLL'!Z50</f>
        <v/>
      </c>
      <c r="AC60" s="142" t="str">
        <f>IF(AB60="","",IF('CB IST'!J50="",0,'CB IST'!J50))</f>
        <v/>
      </c>
      <c r="AD60" s="143" t="str">
        <f t="shared" si="21"/>
        <v/>
      </c>
      <c r="AE60" s="63"/>
      <c r="AF60" s="141" t="str">
        <f>'CB SOLL'!AA50</f>
        <v/>
      </c>
      <c r="AG60" s="142" t="str">
        <f>IF(AF60="","",IF('CB IST'!K50="",0,'CB IST'!K50))</f>
        <v/>
      </c>
      <c r="AH60" s="143" t="str">
        <f t="shared" si="22"/>
        <v/>
      </c>
      <c r="AI60" s="136"/>
      <c r="AJ60" s="141" t="str">
        <f>'CB SOLL'!AB50</f>
        <v/>
      </c>
      <c r="AK60" s="142" t="str">
        <f>IF(AJ60="","",IF('CB IST'!L50="",0,'CB IST'!L50))</f>
        <v/>
      </c>
      <c r="AL60" s="143" t="str">
        <f t="shared" si="23"/>
        <v/>
      </c>
      <c r="AM60" s="63"/>
      <c r="AN60" s="141" t="str">
        <f>'CB SOLL'!AC50</f>
        <v/>
      </c>
      <c r="AO60" s="142" t="str">
        <f>IF(AN60="","",IF('CB IST'!M50="",0,'CB IST'!M50))</f>
        <v/>
      </c>
      <c r="AP60" s="143" t="str">
        <f t="shared" si="24"/>
        <v/>
      </c>
      <c r="AQ60" s="63"/>
      <c r="AR60" s="141" t="str">
        <f t="shared" si="29"/>
        <v/>
      </c>
      <c r="AS60" s="142">
        <f t="shared" si="26"/>
        <v>0</v>
      </c>
      <c r="AT60" s="143" t="str">
        <f t="shared" si="30"/>
        <v/>
      </c>
      <c r="AU60" s="136"/>
    </row>
    <row r="61" spans="1:47" x14ac:dyDescent="0.2"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44"/>
      <c r="AG61" s="145"/>
      <c r="AH61" s="136"/>
      <c r="AI61" s="136"/>
      <c r="AJ61" s="144"/>
      <c r="AK61" s="126"/>
      <c r="AL61" s="126"/>
      <c r="AM61" s="126"/>
      <c r="AN61" s="126"/>
      <c r="AO61" s="126"/>
      <c r="AP61" s="126"/>
      <c r="AQ61" s="146"/>
      <c r="AR61" s="126"/>
      <c r="AS61" s="126"/>
      <c r="AT61" s="126"/>
      <c r="AU61" s="126"/>
    </row>
    <row r="62" spans="1:47" x14ac:dyDescent="0.2"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44"/>
      <c r="AG62" s="145"/>
      <c r="AH62" s="136"/>
      <c r="AI62" s="136"/>
      <c r="AJ62" s="144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</row>
    <row r="63" spans="1:47" hidden="1" x14ac:dyDescent="0.2"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44"/>
      <c r="AG63" s="145"/>
      <c r="AH63" s="136"/>
      <c r="AI63" s="136"/>
      <c r="AJ63" s="144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</row>
    <row r="64" spans="1:47" hidden="1" x14ac:dyDescent="0.2">
      <c r="AF64" s="121"/>
      <c r="AG64" s="145"/>
      <c r="AH64" s="136"/>
      <c r="AI64" s="136"/>
      <c r="AJ64" s="121"/>
    </row>
    <row r="65" spans="32:36" hidden="1" x14ac:dyDescent="0.2">
      <c r="AF65" s="121"/>
      <c r="AG65" s="145"/>
      <c r="AH65" s="136"/>
      <c r="AI65" s="136"/>
      <c r="AJ65" s="121"/>
    </row>
    <row r="66" spans="32:36" hidden="1" x14ac:dyDescent="0.2">
      <c r="AG66" s="135"/>
      <c r="AH66" s="136"/>
      <c r="AI66" s="137"/>
    </row>
    <row r="67" spans="32:36" hidden="1" x14ac:dyDescent="0.2">
      <c r="AG67" s="135"/>
      <c r="AH67" s="136"/>
      <c r="AI67" s="137"/>
    </row>
    <row r="68" spans="32:36" hidden="1" x14ac:dyDescent="0.2">
      <c r="AG68" s="135"/>
      <c r="AH68" s="136"/>
      <c r="AI68" s="137"/>
    </row>
    <row r="69" spans="32:36" hidden="1" x14ac:dyDescent="0.2">
      <c r="AG69" s="135"/>
      <c r="AH69" s="136"/>
      <c r="AI69" s="137"/>
    </row>
    <row r="70" spans="32:36" hidden="1" x14ac:dyDescent="0.2">
      <c r="AG70" s="135"/>
      <c r="AH70" s="136"/>
      <c r="AI70" s="137"/>
    </row>
    <row r="71" spans="32:36" hidden="1" x14ac:dyDescent="0.2">
      <c r="AG71" s="135"/>
      <c r="AH71" s="136"/>
      <c r="AI71" s="137"/>
    </row>
    <row r="72" spans="32:36" hidden="1" x14ac:dyDescent="0.2">
      <c r="AG72" s="135"/>
      <c r="AH72" s="136"/>
      <c r="AI72" s="137"/>
    </row>
    <row r="73" spans="32:36" hidden="1" x14ac:dyDescent="0.2">
      <c r="AG73" s="135"/>
      <c r="AH73" s="136"/>
      <c r="AI73" s="137"/>
    </row>
    <row r="74" spans="32:36" hidden="1" x14ac:dyDescent="0.2">
      <c r="AG74" s="135"/>
      <c r="AH74" s="136"/>
      <c r="AI74" s="137"/>
    </row>
    <row r="75" spans="32:36" hidden="1" x14ac:dyDescent="0.2">
      <c r="AG75" s="135"/>
      <c r="AH75" s="136"/>
      <c r="AI75" s="137"/>
    </row>
    <row r="76" spans="32:36" hidden="1" x14ac:dyDescent="0.2">
      <c r="AG76" s="135"/>
      <c r="AH76" s="136"/>
      <c r="AI76" s="137"/>
    </row>
    <row r="77" spans="32:36" hidden="1" x14ac:dyDescent="0.2">
      <c r="AG77" s="135"/>
      <c r="AH77" s="136"/>
      <c r="AI77" s="137"/>
    </row>
    <row r="78" spans="32:36" hidden="1" x14ac:dyDescent="0.2">
      <c r="AG78" s="135"/>
      <c r="AH78" s="136"/>
      <c r="AI78" s="137"/>
    </row>
    <row r="79" spans="32:36" hidden="1" x14ac:dyDescent="0.2">
      <c r="AG79" s="135"/>
      <c r="AH79" s="136"/>
      <c r="AI79" s="137"/>
    </row>
    <row r="80" spans="32:36" hidden="1" x14ac:dyDescent="0.2">
      <c r="AG80" s="135"/>
      <c r="AH80" s="136"/>
      <c r="AI80" s="137"/>
    </row>
    <row r="81" spans="33:35" hidden="1" x14ac:dyDescent="0.2">
      <c r="AG81" s="135"/>
      <c r="AH81" s="136"/>
      <c r="AI81" s="137"/>
    </row>
    <row r="82" spans="33:35" hidden="1" x14ac:dyDescent="0.2">
      <c r="AG82" s="135"/>
      <c r="AH82" s="136"/>
      <c r="AI82" s="137"/>
    </row>
    <row r="83" spans="33:35" hidden="1" x14ac:dyDescent="0.2">
      <c r="AG83" s="135"/>
      <c r="AH83" s="136"/>
      <c r="AI83" s="137"/>
    </row>
    <row r="84" spans="33:35" hidden="1" x14ac:dyDescent="0.2">
      <c r="AG84" s="135"/>
      <c r="AH84" s="136"/>
      <c r="AI84" s="137"/>
    </row>
    <row r="85" spans="33:35" hidden="1" x14ac:dyDescent="0.2">
      <c r="AG85" s="135"/>
      <c r="AH85" s="136"/>
      <c r="AI85" s="137"/>
    </row>
    <row r="86" spans="33:35" hidden="1" x14ac:dyDescent="0.2">
      <c r="AG86" s="135"/>
      <c r="AH86" s="136"/>
      <c r="AI86" s="137"/>
    </row>
    <row r="87" spans="33:35" hidden="1" x14ac:dyDescent="0.2">
      <c r="AG87" s="135"/>
      <c r="AH87" s="136"/>
      <c r="AI87" s="137"/>
    </row>
    <row r="88" spans="33:35" hidden="1" x14ac:dyDescent="0.2">
      <c r="AG88" s="135"/>
      <c r="AH88" s="136"/>
      <c r="AI88" s="137"/>
    </row>
    <row r="89" spans="33:35" hidden="1" x14ac:dyDescent="0.2">
      <c r="AG89" s="135"/>
      <c r="AH89" s="136"/>
      <c r="AI89" s="137"/>
    </row>
    <row r="90" spans="33:35" hidden="1" x14ac:dyDescent="0.2">
      <c r="AG90" s="135"/>
      <c r="AH90" s="136"/>
      <c r="AI90" s="137"/>
    </row>
    <row r="91" spans="33:35" hidden="1" x14ac:dyDescent="0.2">
      <c r="AG91" s="135"/>
      <c r="AH91" s="136"/>
      <c r="AI91" s="137"/>
    </row>
    <row r="92" spans="33:35" hidden="1" x14ac:dyDescent="0.2">
      <c r="AG92" s="135"/>
      <c r="AH92" s="136"/>
      <c r="AI92" s="137"/>
    </row>
    <row r="93" spans="33:35" hidden="1" x14ac:dyDescent="0.2">
      <c r="AG93" s="135"/>
      <c r="AH93" s="136"/>
      <c r="AI93" s="137"/>
    </row>
    <row r="94" spans="33:35" hidden="1" x14ac:dyDescent="0.2">
      <c r="AG94" s="135"/>
      <c r="AH94" s="136"/>
      <c r="AI94" s="137"/>
    </row>
    <row r="95" spans="33:35" hidden="1" x14ac:dyDescent="0.2">
      <c r="AG95" s="135"/>
      <c r="AH95" s="136"/>
      <c r="AI95" s="137"/>
    </row>
    <row r="96" spans="33:35" hidden="1" x14ac:dyDescent="0.2">
      <c r="AG96" s="135"/>
      <c r="AH96" s="136"/>
      <c r="AI96" s="137"/>
    </row>
    <row r="97" spans="33:35" hidden="1" x14ac:dyDescent="0.2">
      <c r="AG97" s="135"/>
      <c r="AH97" s="136"/>
      <c r="AI97" s="137"/>
    </row>
    <row r="98" spans="33:35" hidden="1" x14ac:dyDescent="0.2">
      <c r="AG98" s="135"/>
      <c r="AH98" s="136"/>
      <c r="AI98" s="137"/>
    </row>
    <row r="99" spans="33:35" hidden="1" x14ac:dyDescent="0.2">
      <c r="AG99" s="135"/>
      <c r="AH99" s="136"/>
      <c r="AI99" s="137"/>
    </row>
    <row r="100" spans="33:35" hidden="1" x14ac:dyDescent="0.2">
      <c r="AG100" s="135"/>
      <c r="AH100" s="136"/>
      <c r="AI100" s="137"/>
    </row>
    <row r="101" spans="33:35" hidden="1" x14ac:dyDescent="0.2">
      <c r="AG101" s="135"/>
      <c r="AH101" s="136"/>
      <c r="AI101" s="137"/>
    </row>
    <row r="102" spans="33:35" hidden="1" x14ac:dyDescent="0.2">
      <c r="AG102" s="135"/>
      <c r="AH102" s="136"/>
      <c r="AI102" s="137"/>
    </row>
    <row r="103" spans="33:35" hidden="1" x14ac:dyDescent="0.2">
      <c r="AG103" s="141"/>
      <c r="AH103" s="136"/>
      <c r="AI103" s="143"/>
    </row>
    <row r="104" spans="33:35" hidden="1" x14ac:dyDescent="0.2"/>
    <row r="105" spans="33:35" hidden="1" x14ac:dyDescent="0.2"/>
    <row r="106" spans="33:35" hidden="1" x14ac:dyDescent="0.2"/>
    <row r="107" spans="33:35" hidden="1" x14ac:dyDescent="0.2"/>
  </sheetData>
  <sheetProtection selectLockedCells="1"/>
  <mergeCells count="13">
    <mergeCell ref="D9:Z9"/>
    <mergeCell ref="AR10:AT10"/>
    <mergeCell ref="AB10:AD10"/>
    <mergeCell ref="AF10:AH10"/>
    <mergeCell ref="AJ10:AL10"/>
    <mergeCell ref="AN10:AP10"/>
    <mergeCell ref="AB9:AT9"/>
    <mergeCell ref="X10:Z10"/>
    <mergeCell ref="D10:F10"/>
    <mergeCell ref="H10:J10"/>
    <mergeCell ref="P10:R10"/>
    <mergeCell ref="T10:V10"/>
    <mergeCell ref="L10:N10"/>
  </mergeCells>
  <pageMargins left="0.7" right="0.7" top="0.75" bottom="0.75" header="0.3" footer="0.3"/>
  <ignoredErrors>
    <ignoredError sqref="AS13:AS60 AR12:AT12 X12" formula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3B772-E871-49B7-B8D8-20DE4422CA8F}">
  <sheetPr>
    <tabColor rgb="FF1D186C"/>
  </sheetPr>
  <dimension ref="A1:K56"/>
  <sheetViews>
    <sheetView zoomScale="80" zoomScaleNormal="80" workbookViewId="0">
      <selection activeCell="K16" sqref="K16"/>
    </sheetView>
  </sheetViews>
  <sheetFormatPr defaultColWidth="0" defaultRowHeight="12.75" zeroHeight="1" x14ac:dyDescent="0.2"/>
  <cols>
    <col min="1" max="1" width="38.875" style="1" customWidth="1"/>
    <col min="2" max="2" width="7" style="1" customWidth="1"/>
    <col min="3" max="3" width="5.5" style="1" bestFit="1" customWidth="1"/>
    <col min="4" max="6" width="9.625" style="1" customWidth="1"/>
    <col min="7" max="7" width="3.625" style="1" customWidth="1"/>
    <col min="8" max="10" width="9.625" style="1" customWidth="1"/>
    <col min="11" max="11" width="9" style="1" customWidth="1"/>
    <col min="12" max="16384" width="9" hidden="1"/>
  </cols>
  <sheetData>
    <row r="1" spans="1:10" ht="31.5" customHeight="1" x14ac:dyDescent="0.2">
      <c r="A1" s="97" t="str">
        <f>IF('CB IST'!A1="","",'CB IST'!A1)</f>
        <v>(x1€)</v>
      </c>
      <c r="B1" s="89"/>
      <c r="D1" s="217" t="str">
        <f>Overzicht.!D9</f>
        <v>Continuïteitsbijdrage SOLL vs. IST</v>
      </c>
      <c r="E1" s="217"/>
      <c r="F1" s="217"/>
      <c r="G1"/>
      <c r="H1" s="218" t="str">
        <f>Overzicht.!AB9</f>
        <v>Continuïteitsbijdrage ontvangsten SOLL vs. IST</v>
      </c>
      <c r="I1" s="219"/>
      <c r="J1" s="220"/>
    </row>
    <row r="2" spans="1:10" x14ac:dyDescent="0.2">
      <c r="A2" s="88" t="str">
        <f>IF('CB IST'!A2="","",'CB IST'!A2)</f>
        <v>Zorgverzekeraar</v>
      </c>
      <c r="B2" s="88"/>
      <c r="D2" s="214" t="s">
        <v>83</v>
      </c>
      <c r="E2" s="215"/>
      <c r="F2" s="216"/>
      <c r="G2" s="27"/>
      <c r="H2" s="214" t="s">
        <v>83</v>
      </c>
      <c r="I2" s="215"/>
      <c r="J2" s="216"/>
    </row>
    <row r="3" spans="1:10" x14ac:dyDescent="0.2">
      <c r="A3" s="28" t="s">
        <v>27</v>
      </c>
      <c r="B3" s="28"/>
      <c r="C3" s="13"/>
      <c r="D3" s="71">
        <f>SUM(D5:D52)</f>
        <v>0</v>
      </c>
      <c r="E3" s="96">
        <f>SUM(E5:E52)</f>
        <v>0</v>
      </c>
      <c r="F3" s="72">
        <f>SUM(F5:F52)</f>
        <v>0</v>
      </c>
      <c r="G3" s="73"/>
      <c r="H3" s="71">
        <f>SUM(H5:H52)</f>
        <v>0</v>
      </c>
      <c r="I3" s="96">
        <f>SUM(I5:I52)</f>
        <v>0</v>
      </c>
      <c r="J3" s="72">
        <f>SUM(J5:J52)</f>
        <v>0</v>
      </c>
    </row>
    <row r="4" spans="1:10" x14ac:dyDescent="0.2">
      <c r="A4" s="42" t="s">
        <v>84</v>
      </c>
      <c r="B4" s="87" t="str">
        <f>'CB SOLL'!B2</f>
        <v>UZOVI</v>
      </c>
      <c r="D4" s="75" t="s">
        <v>80</v>
      </c>
      <c r="E4" s="76" t="s">
        <v>81</v>
      </c>
      <c r="F4" s="77" t="s">
        <v>82</v>
      </c>
      <c r="G4" s="78"/>
      <c r="H4" s="79" t="str">
        <f>D4</f>
        <v>SOLL</v>
      </c>
      <c r="I4" s="76" t="str">
        <f>E4</f>
        <v>IST</v>
      </c>
      <c r="J4" s="77" t="str">
        <f>F4</f>
        <v>Δ</v>
      </c>
    </row>
    <row r="5" spans="1:10" x14ac:dyDescent="0.2">
      <c r="A5" s="18" t="str">
        <f>IF('CB IST'!A3="","",'CB IST'!A3)</f>
        <v>Zilveren Kruis</v>
      </c>
      <c r="B5" s="30">
        <f>'CB SOLL'!B3</f>
        <v>3311</v>
      </c>
      <c r="D5" s="90">
        <f>IF(AND(Overzicht.!D13="NVT",Overzicht.!H13="NVT"),"NVT",SUM(Overzicht.!D13,Overzicht.!H13))</f>
        <v>0</v>
      </c>
      <c r="E5" s="91">
        <f>SUM(Overzicht.!E13,Overzicht.!I13)</f>
        <v>0</v>
      </c>
      <c r="F5" s="92">
        <f>IF(AND(D5="NVT",OR(E5="",E5=0)),"NVT",SUM(Overzicht.!F13,Overzicht.!J13))</f>
        <v>0</v>
      </c>
      <c r="G5" s="80"/>
      <c r="H5" s="90">
        <f>IF(AND(Overzicht.!AB13="NVT",Overzicht.!AF13="NVT"),"NVT",SUM(Overzicht.!AB13,Overzicht.!AF13))</f>
        <v>0</v>
      </c>
      <c r="I5" s="91">
        <f>SUM(Overzicht.!AC13,Overzicht.!AG13)</f>
        <v>0</v>
      </c>
      <c r="J5" s="92">
        <f>IF(AND(H5="NVT",OR(I5="",I5=0)),"NVT",SUM(Overzicht.!AD13,Overzicht.!AH13))</f>
        <v>0</v>
      </c>
    </row>
    <row r="6" spans="1:10" x14ac:dyDescent="0.2">
      <c r="A6" s="18" t="str">
        <f>IF('CB IST'!A4="","",'CB IST'!A4)</f>
        <v>VGZ</v>
      </c>
      <c r="B6" s="30">
        <f>'CB SOLL'!B4</f>
        <v>7095</v>
      </c>
      <c r="D6" s="90">
        <f>IF(AND(Overzicht.!D14="NVT",Overzicht.!H14="NVT"),"NVT",SUM(Overzicht.!D14,Overzicht.!H14))</f>
        <v>0</v>
      </c>
      <c r="E6" s="91">
        <f>SUM(Overzicht.!E14,Overzicht.!I14)</f>
        <v>0</v>
      </c>
      <c r="F6" s="92">
        <f>IF(AND(D6="NVT",OR(E6="",E6=0)),"NVT",SUM(Overzicht.!F14,Overzicht.!J14))</f>
        <v>0</v>
      </c>
      <c r="G6" s="80"/>
      <c r="H6" s="90">
        <f>IF(AND(Overzicht.!AB14="NVT",Overzicht.!AF14="NVT"),"NVT",SUM(Overzicht.!AB14,Overzicht.!AF14))</f>
        <v>0</v>
      </c>
      <c r="I6" s="91">
        <f>SUM(Overzicht.!AC14,Overzicht.!AG14)</f>
        <v>0</v>
      </c>
      <c r="J6" s="92">
        <f>IF(AND(H6="NVT",OR(I6="",I6=0)),"NVT",SUM(Overzicht.!AD14,Overzicht.!AH14))</f>
        <v>0</v>
      </c>
    </row>
    <row r="7" spans="1:10" x14ac:dyDescent="0.2">
      <c r="A7" s="18" t="str">
        <f>IF('CB IST'!A5="","",'CB IST'!A5)</f>
        <v>Avero</v>
      </c>
      <c r="B7" s="30">
        <f>'CB SOLL'!B5</f>
        <v>3329</v>
      </c>
      <c r="D7" s="90">
        <f>IF(AND(Overzicht.!D15="NVT",Overzicht.!H15="NVT"),"NVT",SUM(Overzicht.!D15,Overzicht.!H15))</f>
        <v>0</v>
      </c>
      <c r="E7" s="91">
        <f>SUM(Overzicht.!E15,Overzicht.!I15)</f>
        <v>0</v>
      </c>
      <c r="F7" s="92">
        <f>IF(AND(D7="NVT",OR(E7="",E7=0)),"NVT",SUM(Overzicht.!F15,Overzicht.!J15))</f>
        <v>0</v>
      </c>
      <c r="G7" s="80"/>
      <c r="H7" s="90">
        <f>IF(AND(Overzicht.!AB15="NVT",Overzicht.!AF15="NVT"),"NVT",SUM(Overzicht.!AB15,Overzicht.!AF15))</f>
        <v>0</v>
      </c>
      <c r="I7" s="91">
        <f>SUM(Overzicht.!AC15,Overzicht.!AG15)</f>
        <v>0</v>
      </c>
      <c r="J7" s="92">
        <f>IF(AND(H7="NVT",OR(I7="",I7=0)),"NVT",SUM(Overzicht.!AD15,Overzicht.!AH15))</f>
        <v>0</v>
      </c>
    </row>
    <row r="8" spans="1:10" x14ac:dyDescent="0.2">
      <c r="A8" s="18" t="str">
        <f>IF('CB IST'!A6="","",'CB IST'!A6)</f>
        <v>Interpolis</v>
      </c>
      <c r="B8" s="30">
        <f>'CB SOLL'!B6</f>
        <v>3313</v>
      </c>
      <c r="D8" s="90">
        <f>IF(AND(Overzicht.!D16="NVT",Overzicht.!H16="NVT"),"NVT",SUM(Overzicht.!D16,Overzicht.!H16))</f>
        <v>0</v>
      </c>
      <c r="E8" s="91">
        <f>SUM(Overzicht.!E16,Overzicht.!I16)</f>
        <v>0</v>
      </c>
      <c r="F8" s="92">
        <f>IF(AND(D8="NVT",OR(E8="",E8=0)),"NVT",SUM(Overzicht.!F16,Overzicht.!J16))</f>
        <v>0</v>
      </c>
      <c r="G8" s="80"/>
      <c r="H8" s="90">
        <f>IF(AND(Overzicht.!AB16="NVT",Overzicht.!AF16="NVT"),"NVT",SUM(Overzicht.!AB16,Overzicht.!AF16))</f>
        <v>0</v>
      </c>
      <c r="I8" s="91">
        <f>SUM(Overzicht.!AC16,Overzicht.!AG16)</f>
        <v>0</v>
      </c>
      <c r="J8" s="92">
        <f>IF(AND(H8="NVT",OR(I8="",I8=0)),"NVT",SUM(Overzicht.!AD16,Overzicht.!AH16))</f>
        <v>0</v>
      </c>
    </row>
    <row r="9" spans="1:10" x14ac:dyDescent="0.2">
      <c r="A9" s="18" t="str">
        <f>IF('CB IST'!A7="","",'CB IST'!A7)</f>
        <v>Stad Holland</v>
      </c>
      <c r="B9" s="30">
        <f>'CB SOLL'!B7</f>
        <v>7037</v>
      </c>
      <c r="D9" s="90">
        <f>IF(AND(Overzicht.!D17="NVT",Overzicht.!H17="NVT"),"NVT",SUM(Overzicht.!D17,Overzicht.!H17))</f>
        <v>0</v>
      </c>
      <c r="E9" s="91">
        <f>SUM(Overzicht.!E17,Overzicht.!I17)</f>
        <v>0</v>
      </c>
      <c r="F9" s="92">
        <f>IF(AND(D9="NVT",OR(E9="",E9=0)),"NVT",SUM(Overzicht.!F17,Overzicht.!J17))</f>
        <v>0</v>
      </c>
      <c r="G9" s="80"/>
      <c r="H9" s="90">
        <f>IF(AND(Overzicht.!AB17="NVT",Overzicht.!AF17="NVT"),"NVT",SUM(Overzicht.!AB17,Overzicht.!AF17))</f>
        <v>0</v>
      </c>
      <c r="I9" s="91">
        <f>SUM(Overzicht.!AC17,Overzicht.!AG17)</f>
        <v>0</v>
      </c>
      <c r="J9" s="92">
        <f>IF(AND(H9="NVT",OR(I9="",I9=0)),"NVT",SUM(Overzicht.!AD17,Overzicht.!AH17))</f>
        <v>0</v>
      </c>
    </row>
    <row r="10" spans="1:10" x14ac:dyDescent="0.2">
      <c r="A10" s="18" t="str">
        <f>IF('CB IST'!A8="","",'CB IST'!A8)</f>
        <v>Zorg &amp; Zekerheid</v>
      </c>
      <c r="B10" s="30">
        <f>'CB SOLL'!B8</f>
        <v>7085</v>
      </c>
      <c r="D10" s="90">
        <f>IF(AND(Overzicht.!D18="NVT",Overzicht.!H18="NVT"),"NVT",SUM(Overzicht.!D18,Overzicht.!H18))</f>
        <v>0</v>
      </c>
      <c r="E10" s="91">
        <f>SUM(Overzicht.!E18,Overzicht.!I18)</f>
        <v>0</v>
      </c>
      <c r="F10" s="92">
        <f>IF(AND(D10="NVT",OR(E10="",E10=0)),"NVT",SUM(Overzicht.!F18,Overzicht.!J18))</f>
        <v>0</v>
      </c>
      <c r="G10" s="80"/>
      <c r="H10" s="90">
        <f>IF(AND(Overzicht.!AB18="NVT",Overzicht.!AF18="NVT"),"NVT",SUM(Overzicht.!AB18,Overzicht.!AF18))</f>
        <v>0</v>
      </c>
      <c r="I10" s="91">
        <f>SUM(Overzicht.!AC18,Overzicht.!AG18)</f>
        <v>0</v>
      </c>
      <c r="J10" s="92">
        <f>IF(AND(H10="NVT",OR(I10="",I10=0)),"NVT",SUM(Overzicht.!AD18,Overzicht.!AH18))</f>
        <v>0</v>
      </c>
    </row>
    <row r="11" spans="1:10" x14ac:dyDescent="0.2">
      <c r="A11" s="18" t="str">
        <f>IF('CB IST'!A9="","",'CB IST'!A9)</f>
        <v>UMC</v>
      </c>
      <c r="B11" s="30">
        <f>'CB SOLL'!B9</f>
        <v>736</v>
      </c>
      <c r="D11" s="90">
        <f>IF(AND(Overzicht.!D19="NVT",Overzicht.!H19="NVT"),"NVT",SUM(Overzicht.!D19,Overzicht.!H19))</f>
        <v>0</v>
      </c>
      <c r="E11" s="91">
        <f>SUM(Overzicht.!E19,Overzicht.!I19)</f>
        <v>0</v>
      </c>
      <c r="F11" s="92">
        <f>IF(AND(D11="NVT",OR(E11="",E11=0)),"NVT",SUM(Overzicht.!F19,Overzicht.!J19))</f>
        <v>0</v>
      </c>
      <c r="G11" s="80"/>
      <c r="H11" s="90">
        <f>IF(AND(Overzicht.!AB19="NVT",Overzicht.!AF19="NVT"),"NVT",SUM(Overzicht.!AB19,Overzicht.!AF19))</f>
        <v>0</v>
      </c>
      <c r="I11" s="91">
        <f>SUM(Overzicht.!AC19,Overzicht.!AG19)</f>
        <v>0</v>
      </c>
      <c r="J11" s="92">
        <f>IF(AND(H11="NVT",OR(I11="",I11=0)),"NVT",SUM(Overzicht.!AD19,Overzicht.!AH19))</f>
        <v>0</v>
      </c>
    </row>
    <row r="12" spans="1:10" x14ac:dyDescent="0.2">
      <c r="A12" s="18" t="str">
        <f>IF('CB IST'!A10="","",'CB IST'!A10)</f>
        <v>DE FRIESLAND zorgverzekeraar</v>
      </c>
      <c r="B12" s="30">
        <f>'CB SOLL'!B10</f>
        <v>7084</v>
      </c>
      <c r="D12" s="90">
        <f>IF(AND(Overzicht.!D20="NVT",Overzicht.!H20="NVT"),"NVT",SUM(Overzicht.!D20,Overzicht.!H20))</f>
        <v>0</v>
      </c>
      <c r="E12" s="91">
        <f>SUM(Overzicht.!E20,Overzicht.!I20)</f>
        <v>0</v>
      </c>
      <c r="F12" s="92">
        <f>IF(AND(D12="NVT",OR(E12="",E12=0)),"NVT",SUM(Overzicht.!F20,Overzicht.!J20))</f>
        <v>0</v>
      </c>
      <c r="G12" s="80"/>
      <c r="H12" s="90">
        <f>IF(AND(Overzicht.!AB20="NVT",Overzicht.!AF20="NVT"),"NVT",SUM(Overzicht.!AB20,Overzicht.!AF20))</f>
        <v>0</v>
      </c>
      <c r="I12" s="91">
        <f>SUM(Overzicht.!AC20,Overzicht.!AG20)</f>
        <v>0</v>
      </c>
      <c r="J12" s="92">
        <f>IF(AND(H12="NVT",OR(I12="",I12=0)),"NVT",SUM(Overzicht.!AD20,Overzicht.!AH20))</f>
        <v>0</v>
      </c>
    </row>
    <row r="13" spans="1:10" x14ac:dyDescent="0.2">
      <c r="A13" s="18" t="str">
        <f>IF('CB IST'!A11="","",'CB IST'!A11)</f>
        <v>IZZ</v>
      </c>
      <c r="B13" s="30">
        <f>'CB SOLL'!B11</f>
        <v>9015</v>
      </c>
      <c r="D13" s="90">
        <f>IF(AND(Overzicht.!D21="NVT",Overzicht.!H21="NVT"),"NVT",SUM(Overzicht.!D21,Overzicht.!H21))</f>
        <v>0</v>
      </c>
      <c r="E13" s="91">
        <f>SUM(Overzicht.!E21,Overzicht.!I21)</f>
        <v>0</v>
      </c>
      <c r="F13" s="92">
        <f>IF(AND(D13="NVT",OR(E13="",E13=0)),"NVT",SUM(Overzicht.!F21,Overzicht.!J21))</f>
        <v>0</v>
      </c>
      <c r="G13" s="80"/>
      <c r="H13" s="90">
        <f>IF(AND(Overzicht.!AB21="NVT",Overzicht.!AF21="NVT"),"NVT",SUM(Overzicht.!AB21,Overzicht.!AF21))</f>
        <v>0</v>
      </c>
      <c r="I13" s="91">
        <f>SUM(Overzicht.!AC21,Overzicht.!AG21)</f>
        <v>0</v>
      </c>
      <c r="J13" s="92">
        <f>IF(AND(H13="NVT",OR(I13="",I13=0)),"NVT",SUM(Overzicht.!AD21,Overzicht.!AH21))</f>
        <v>0</v>
      </c>
    </row>
    <row r="14" spans="1:10" x14ac:dyDescent="0.2">
      <c r="A14" s="18" t="str">
        <f>IF('CB IST'!A12="","",'CB IST'!A12)</f>
        <v>CZ, Nationale Nederlanden, OHRA</v>
      </c>
      <c r="B14" s="30">
        <f>'CB SOLL'!B12</f>
        <v>9664</v>
      </c>
      <c r="D14" s="90">
        <f>IF(AND(Overzicht.!D22="NVT",Overzicht.!H22="NVT"),"NVT",SUM(Overzicht.!D22,Overzicht.!H22))</f>
        <v>0</v>
      </c>
      <c r="E14" s="91">
        <f>SUM(Overzicht.!E22,Overzicht.!I22)</f>
        <v>0</v>
      </c>
      <c r="F14" s="92">
        <f>IF(AND(D14="NVT",OR(E14="",E14=0)),"NVT",SUM(Overzicht.!F22,Overzicht.!J22))</f>
        <v>0</v>
      </c>
      <c r="G14" s="80"/>
      <c r="H14" s="90">
        <f>IF(AND(Overzicht.!AB22="NVT",Overzicht.!AF22="NVT"),"NVT",SUM(Overzicht.!AB22,Overzicht.!AF22))</f>
        <v>0</v>
      </c>
      <c r="I14" s="91">
        <f>SUM(Overzicht.!AC22,Overzicht.!AG22)</f>
        <v>0</v>
      </c>
      <c r="J14" s="92">
        <f>IF(AND(H14="NVT",OR(I14="",I14=0)),"NVT",SUM(Overzicht.!AD22,Overzicht.!AH22))</f>
        <v>0</v>
      </c>
    </row>
    <row r="15" spans="1:10" x14ac:dyDescent="0.2">
      <c r="A15" s="18" t="str">
        <f>IF('CB IST'!A13="","",'CB IST'!A13)</f>
        <v>One Underwriting Health Avero (ZK)</v>
      </c>
      <c r="B15" s="30">
        <f>'CB SOLL'!B13</f>
        <v>8971</v>
      </c>
      <c r="D15" s="90">
        <f>IF(AND(Overzicht.!D23="NVT",Overzicht.!H23="NVT"),"NVT",SUM(Overzicht.!D23,Overzicht.!H23))</f>
        <v>0</v>
      </c>
      <c r="E15" s="91">
        <f>SUM(Overzicht.!E23,Overzicht.!I23)</f>
        <v>0</v>
      </c>
      <c r="F15" s="92">
        <f>IF(AND(D15="NVT",OR(E15="",E15=0)),"NVT",SUM(Overzicht.!F23,Overzicht.!J23))</f>
        <v>0</v>
      </c>
      <c r="G15" s="80"/>
      <c r="H15" s="90">
        <f>IF(AND(Overzicht.!AB23="NVT",Overzicht.!AF23="NVT"),"NVT",SUM(Overzicht.!AB23,Overzicht.!AF23))</f>
        <v>0</v>
      </c>
      <c r="I15" s="91">
        <f>SUM(Overzicht.!AC23,Overzicht.!AG23)</f>
        <v>0</v>
      </c>
      <c r="J15" s="92">
        <f>IF(AND(H15="NVT",OR(I15="",I15=0)),"NVT",SUM(Overzicht.!AD23,Overzicht.!AH23))</f>
        <v>0</v>
      </c>
    </row>
    <row r="16" spans="1:10" x14ac:dyDescent="0.2">
      <c r="A16" s="18" t="str">
        <f>IF('CB IST'!A14="","",'CB IST'!A14)</f>
        <v>Menzis</v>
      </c>
      <c r="B16" s="30">
        <f>'CB SOLL'!B14</f>
        <v>3332</v>
      </c>
      <c r="D16" s="90">
        <f>IF(AND(Overzicht.!D24="NVT",Overzicht.!H24="NVT"),"NVT",SUM(Overzicht.!D24,Overzicht.!H24))</f>
        <v>0</v>
      </c>
      <c r="E16" s="91">
        <f>SUM(Overzicht.!E24,Overzicht.!I24)</f>
        <v>0</v>
      </c>
      <c r="F16" s="92">
        <f>IF(AND(D16="NVT",OR(E16="",E16=0)),"NVT",SUM(Overzicht.!F24,Overzicht.!J24))</f>
        <v>0</v>
      </c>
      <c r="G16" s="80"/>
      <c r="H16" s="90">
        <f>IF(AND(Overzicht.!AB24="NVT",Overzicht.!AF24="NVT"),"NVT",SUM(Overzicht.!AB24,Overzicht.!AF24))</f>
        <v>0</v>
      </c>
      <c r="I16" s="91">
        <f>SUM(Overzicht.!AC24,Overzicht.!AG24)</f>
        <v>0</v>
      </c>
      <c r="J16" s="92">
        <f>IF(AND(H16="NVT",OR(I16="",I16=0)),"NVT",SUM(Overzicht.!AD24,Overzicht.!AH24))</f>
        <v>0</v>
      </c>
    </row>
    <row r="17" spans="1:10" x14ac:dyDescent="0.2">
      <c r="A17" s="18" t="str">
        <f>IF('CB IST'!A15="","",'CB IST'!A15)</f>
        <v>Unive, Zorgzaam, Zeker</v>
      </c>
      <c r="B17" s="30">
        <f>'CB SOLL'!B15</f>
        <v>101</v>
      </c>
      <c r="D17" s="90">
        <f>IF(AND(Overzicht.!D25="NVT",Overzicht.!H25="NVT"),"NVT",SUM(Overzicht.!D25,Overzicht.!H25))</f>
        <v>0</v>
      </c>
      <c r="E17" s="91">
        <f>SUM(Overzicht.!E25,Overzicht.!I25)</f>
        <v>0</v>
      </c>
      <c r="F17" s="92">
        <f>IF(AND(D17="NVT",OR(E17="",E17=0)),"NVT",SUM(Overzicht.!F25,Overzicht.!J25))</f>
        <v>0</v>
      </c>
      <c r="G17" s="80"/>
      <c r="H17" s="90">
        <f>IF(AND(Overzicht.!AB25="NVT",Overzicht.!AF25="NVT"),"NVT",SUM(Overzicht.!AB25,Overzicht.!AF25))</f>
        <v>0</v>
      </c>
      <c r="I17" s="91">
        <f>SUM(Overzicht.!AC25,Overzicht.!AG25)</f>
        <v>0</v>
      </c>
      <c r="J17" s="92">
        <f>IF(AND(H17="NVT",OR(I17="",I17=0)),"NVT",SUM(Overzicht.!AD25,Overzicht.!AH25))</f>
        <v>0</v>
      </c>
    </row>
    <row r="18" spans="1:10" x14ac:dyDescent="0.2">
      <c r="A18" s="18" t="str">
        <f>IF('CB IST'!A16="","",'CB IST'!A16)</f>
        <v>AEVITAE-VGZ</v>
      </c>
      <c r="B18" s="30">
        <f>'CB SOLL'!B16</f>
        <v>8956</v>
      </c>
      <c r="D18" s="90">
        <f>IF(AND(Overzicht.!D26="NVT",Overzicht.!H26="NVT"),"NVT",SUM(Overzicht.!D26,Overzicht.!H26))</f>
        <v>0</v>
      </c>
      <c r="E18" s="91">
        <f>SUM(Overzicht.!E26,Overzicht.!I26)</f>
        <v>0</v>
      </c>
      <c r="F18" s="92">
        <f>IF(AND(D18="NVT",OR(E18="",E18=0)),"NVT",SUM(Overzicht.!F26,Overzicht.!J26))</f>
        <v>0</v>
      </c>
      <c r="G18" s="80"/>
      <c r="H18" s="90">
        <f>IF(AND(Overzicht.!AB26="NVT",Overzicht.!AF26="NVT"),"NVT",SUM(Overzicht.!AB26,Overzicht.!AF26))</f>
        <v>0</v>
      </c>
      <c r="I18" s="91">
        <f>SUM(Overzicht.!AC26,Overzicht.!AG26)</f>
        <v>0</v>
      </c>
      <c r="J18" s="92">
        <f>IF(AND(H18="NVT",OR(I18="",I18=0)),"NVT",SUM(Overzicht.!AD26,Overzicht.!AH26))</f>
        <v>0</v>
      </c>
    </row>
    <row r="19" spans="1:10" x14ac:dyDescent="0.2">
      <c r="A19" s="18" t="str">
        <f>IF('CB IST'!A17="","",'CB IST'!A17)</f>
        <v>OZF</v>
      </c>
      <c r="B19" s="30">
        <f>'CB SOLL'!B17</f>
        <v>3314</v>
      </c>
      <c r="D19" s="90">
        <f>IF(AND(Overzicht.!D27="NVT",Overzicht.!H27="NVT"),"NVT",SUM(Overzicht.!D27,Overzicht.!H27))</f>
        <v>0</v>
      </c>
      <c r="E19" s="91">
        <f>SUM(Overzicht.!E27,Overzicht.!I27)</f>
        <v>0</v>
      </c>
      <c r="F19" s="92">
        <f>IF(AND(D19="NVT",OR(E19="",E19=0)),"NVT",SUM(Overzicht.!F27,Overzicht.!J27))</f>
        <v>0</v>
      </c>
      <c r="G19" s="80"/>
      <c r="H19" s="90">
        <f>IF(AND(Overzicht.!AB27="NVT",Overzicht.!AF27="NVT"),"NVT",SUM(Overzicht.!AB27,Overzicht.!AF27))</f>
        <v>0</v>
      </c>
      <c r="I19" s="91">
        <f>SUM(Overzicht.!AC27,Overzicht.!AG27)</f>
        <v>0</v>
      </c>
      <c r="J19" s="92">
        <f>IF(AND(H19="NVT",OR(I19="",I19=0)),"NVT",SUM(Overzicht.!AD27,Overzicht.!AH27))</f>
        <v>0</v>
      </c>
    </row>
    <row r="20" spans="1:10" x14ac:dyDescent="0.2">
      <c r="A20" s="18" t="str">
        <f>IF('CB IST'!A18="","",'CB IST'!A18)</f>
        <v>Anderzorg</v>
      </c>
      <c r="B20" s="30">
        <f>'CB SOLL'!B18</f>
        <v>3333</v>
      </c>
      <c r="D20" s="90">
        <f>IF(AND(Overzicht.!D28="NVT",Overzicht.!H28="NVT"),"NVT",SUM(Overzicht.!D28,Overzicht.!H28))</f>
        <v>0</v>
      </c>
      <c r="E20" s="91">
        <f>SUM(Overzicht.!E28,Overzicht.!I28)</f>
        <v>0</v>
      </c>
      <c r="F20" s="92">
        <f>IF(AND(D20="NVT",OR(E20="",E20=0)),"NVT",SUM(Overzicht.!F28,Overzicht.!J28))</f>
        <v>0</v>
      </c>
      <c r="G20" s="80"/>
      <c r="H20" s="90">
        <f>IF(AND(Overzicht.!AB28="NVT",Overzicht.!AF28="NVT"),"NVT",SUM(Overzicht.!AB28,Overzicht.!AF28))</f>
        <v>0</v>
      </c>
      <c r="I20" s="91">
        <f>SUM(Overzicht.!AC28,Overzicht.!AG28)</f>
        <v>0</v>
      </c>
      <c r="J20" s="92">
        <f>IF(AND(H20="NVT",OR(I20="",I20=0)),"NVT",SUM(Overzicht.!AD28,Overzicht.!AH28))</f>
        <v>0</v>
      </c>
    </row>
    <row r="21" spans="1:10" x14ac:dyDescent="0.2">
      <c r="A21" s="18" t="str">
        <f>IF('CB IST'!A19="","",'CB IST'!A19)</f>
        <v>DSW</v>
      </c>
      <c r="B21" s="30">
        <f>'CB SOLL'!B19</f>
        <v>7029</v>
      </c>
      <c r="D21" s="90">
        <f>IF(AND(Overzicht.!D29="NVT",Overzicht.!H29="NVT"),"NVT",SUM(Overzicht.!D29,Overzicht.!H29))</f>
        <v>0</v>
      </c>
      <c r="E21" s="91">
        <f>SUM(Overzicht.!E29,Overzicht.!I29)</f>
        <v>0</v>
      </c>
      <c r="F21" s="92">
        <f>IF(AND(D21="NVT",OR(E21="",E21=0)),"NVT",SUM(Overzicht.!F29,Overzicht.!J29))</f>
        <v>0</v>
      </c>
      <c r="G21" s="80"/>
      <c r="H21" s="90">
        <f>IF(AND(Overzicht.!AB29="NVT",Overzicht.!AF29="NVT"),"NVT",SUM(Overzicht.!AB29,Overzicht.!AF29))</f>
        <v>0</v>
      </c>
      <c r="I21" s="91">
        <f>SUM(Overzicht.!AC29,Overzicht.!AG29)</f>
        <v>0</v>
      </c>
      <c r="J21" s="92">
        <f>IF(AND(H21="NVT",OR(I21="",I21=0)),"NVT",SUM(Overzicht.!AD29,Overzicht.!AH29))</f>
        <v>0</v>
      </c>
    </row>
    <row r="22" spans="1:10" x14ac:dyDescent="0.2">
      <c r="A22" s="18" t="str">
        <f>IF('CB IST'!A20="","",'CB IST'!A20)</f>
        <v>SZVK</v>
      </c>
      <c r="B22" s="30">
        <f>'CB SOLL'!B20</f>
        <v>212</v>
      </c>
      <c r="D22" s="90">
        <f>IF(AND(Overzicht.!D30="NVT",Overzicht.!H30="NVT"),"NVT",SUM(Overzicht.!D30,Overzicht.!H30))</f>
        <v>0</v>
      </c>
      <c r="E22" s="91">
        <f>SUM(Overzicht.!E30,Overzicht.!I30)</f>
        <v>0</v>
      </c>
      <c r="F22" s="92">
        <f>IF(AND(D22="NVT",OR(E22="",E22=0)),"NVT",SUM(Overzicht.!F30,Overzicht.!J30))</f>
        <v>0</v>
      </c>
      <c r="G22" s="80"/>
      <c r="H22" s="90">
        <f>IF(AND(Overzicht.!AB30="NVT",Overzicht.!AF30="NVT"),"NVT",SUM(Overzicht.!AB30,Overzicht.!AF30))</f>
        <v>0</v>
      </c>
      <c r="I22" s="91">
        <f>SUM(Overzicht.!AC30,Overzicht.!AG30)</f>
        <v>0</v>
      </c>
      <c r="J22" s="92">
        <f>IF(AND(H22="NVT",OR(I22="",I22=0)),"NVT",SUM(Overzicht.!AD30,Overzicht.!AH30))</f>
        <v>0</v>
      </c>
    </row>
    <row r="23" spans="1:10" x14ac:dyDescent="0.2">
      <c r="A23" s="18" t="str">
        <f>IF('CB IST'!A21="","",'CB IST'!A21)</f>
        <v>Energiek</v>
      </c>
      <c r="B23" s="30">
        <f>'CB SOLL'!B21</f>
        <v>7032</v>
      </c>
      <c r="D23" s="90">
        <f>IF(AND(Overzicht.!D31="NVT",Overzicht.!H31="NVT"),"NVT",SUM(Overzicht.!D31,Overzicht.!H31))</f>
        <v>0</v>
      </c>
      <c r="E23" s="91">
        <f>SUM(Overzicht.!E31,Overzicht.!I31)</f>
        <v>0</v>
      </c>
      <c r="F23" s="92">
        <f>IF(AND(D23="NVT",OR(E23="",E23=0)),"NVT",SUM(Overzicht.!F31,Overzicht.!J31))</f>
        <v>0</v>
      </c>
      <c r="G23" s="80"/>
      <c r="H23" s="90">
        <f>IF(AND(Overzicht.!AB31="NVT",Overzicht.!AF31="NVT"),"NVT",SUM(Overzicht.!AB31,Overzicht.!AF31))</f>
        <v>0</v>
      </c>
      <c r="I23" s="91">
        <f>SUM(Overzicht.!AC31,Overzicht.!AG31)</f>
        <v>0</v>
      </c>
      <c r="J23" s="92">
        <f>IF(AND(H23="NVT",OR(I23="",I23=0)),"NVT",SUM(Overzicht.!AD31,Overzicht.!AH31))</f>
        <v>0</v>
      </c>
    </row>
    <row r="24" spans="1:10" x14ac:dyDescent="0.2">
      <c r="A24" s="18" t="str">
        <f>IF('CB IST'!A22="","",'CB IST'!A22)</f>
        <v>IZA-VNG</v>
      </c>
      <c r="B24" s="30">
        <f>'CB SOLL'!B22</f>
        <v>3334</v>
      </c>
      <c r="D24" s="90">
        <f>IF(AND(Overzicht.!D32="NVT",Overzicht.!H32="NVT"),"NVT",SUM(Overzicht.!D32,Overzicht.!H32))</f>
        <v>0</v>
      </c>
      <c r="E24" s="91">
        <f>SUM(Overzicht.!E32,Overzicht.!I32)</f>
        <v>0</v>
      </c>
      <c r="F24" s="92">
        <f>IF(AND(D24="NVT",OR(E24="",E24=0)),"NVT",SUM(Overzicht.!F32,Overzicht.!J32))</f>
        <v>0</v>
      </c>
      <c r="G24" s="80"/>
      <c r="H24" s="90">
        <f>IF(AND(Overzicht.!AB32="NVT",Overzicht.!AF32="NVT"),"NVT",SUM(Overzicht.!AB32,Overzicht.!AF32))</f>
        <v>0</v>
      </c>
      <c r="I24" s="91">
        <f>SUM(Overzicht.!AC32,Overzicht.!AG32)</f>
        <v>0</v>
      </c>
      <c r="J24" s="92">
        <f>IF(AND(H24="NVT",OR(I24="",I24=0)),"NVT",SUM(Overzicht.!AD32,Overzicht.!AH32))</f>
        <v>0</v>
      </c>
    </row>
    <row r="25" spans="1:10" x14ac:dyDescent="0.2">
      <c r="A25" s="18" t="str">
        <f>IF('CB IST'!A23="","",'CB IST'!A23)</f>
        <v>De Amersfoortse</v>
      </c>
      <c r="B25" s="30">
        <f>'CB SOLL'!B23</f>
        <v>9018</v>
      </c>
      <c r="D25" s="90">
        <f>IF(AND(Overzicht.!D33="NVT",Overzicht.!H33="NVT"),"NVT",SUM(Overzicht.!D33,Overzicht.!H33))</f>
        <v>0</v>
      </c>
      <c r="E25" s="91">
        <f>SUM(Overzicht.!E33,Overzicht.!I33)</f>
        <v>0</v>
      </c>
      <c r="F25" s="92">
        <f>IF(AND(D25="NVT",OR(E25="",E25=0)),"NVT",SUM(Overzicht.!F33,Overzicht.!J33))</f>
        <v>0</v>
      </c>
      <c r="G25" s="80"/>
      <c r="H25" s="90">
        <f>IF(AND(Overzicht.!AB33="NVT",Overzicht.!AF33="NVT"),"NVT",SUM(Overzicht.!AB33,Overzicht.!AF33))</f>
        <v>0</v>
      </c>
      <c r="I25" s="91">
        <f>SUM(Overzicht.!AC33,Overzicht.!AG33)</f>
        <v>0</v>
      </c>
      <c r="J25" s="92">
        <f>IF(AND(H25="NVT",OR(I25="",I25=0)),"NVT",SUM(Overzicht.!AD33,Overzicht.!AH33))</f>
        <v>0</v>
      </c>
    </row>
    <row r="26" spans="1:10" x14ac:dyDescent="0.2">
      <c r="A26" s="18" t="str">
        <f>IF('CB IST'!A24="","",'CB IST'!A24)</f>
        <v>Ditzo</v>
      </c>
      <c r="B26" s="30">
        <f>'CB SOLL'!B24</f>
        <v>3336</v>
      </c>
      <c r="D26" s="90">
        <f>IF(AND(Overzicht.!D34="NVT",Overzicht.!H34="NVT"),"NVT",SUM(Overzicht.!D34,Overzicht.!H34))</f>
        <v>0</v>
      </c>
      <c r="E26" s="91">
        <f>SUM(Overzicht.!E34,Overzicht.!I34)</f>
        <v>0</v>
      </c>
      <c r="F26" s="92">
        <f>IF(AND(D26="NVT",OR(E26="",E26=0)),"NVT",SUM(Overzicht.!F34,Overzicht.!J34))</f>
        <v>0</v>
      </c>
      <c r="G26" s="80"/>
      <c r="H26" s="90">
        <f>IF(AND(Overzicht.!AB34="NVT",Overzicht.!AF34="NVT"),"NVT",SUM(Overzicht.!AB34,Overzicht.!AF34))</f>
        <v>0</v>
      </c>
      <c r="I26" s="91">
        <f>SUM(Overzicht.!AC34,Overzicht.!AG34)</f>
        <v>0</v>
      </c>
      <c r="J26" s="92">
        <f>IF(AND(H26="NVT",OR(I26="",I26=0)),"NVT",SUM(Overzicht.!AD34,Overzicht.!AH34))</f>
        <v>0</v>
      </c>
    </row>
    <row r="27" spans="1:10" x14ac:dyDescent="0.2">
      <c r="A27" s="18" t="str">
        <f>IF('CB IST'!A25="","",'CB IST'!A25)</f>
        <v>ONVZ</v>
      </c>
      <c r="B27" s="30">
        <f>'CB SOLL'!B25</f>
        <v>3343</v>
      </c>
      <c r="D27" s="90">
        <f>IF(AND(Overzicht.!D35="NVT",Overzicht.!H35="NVT"),"NVT",SUM(Overzicht.!D35,Overzicht.!H35))</f>
        <v>0</v>
      </c>
      <c r="E27" s="91">
        <f>SUM(Overzicht.!E35,Overzicht.!I35)</f>
        <v>0</v>
      </c>
      <c r="F27" s="92">
        <f>IF(AND(D27="NVT",OR(E27="",E27=0)),"NVT",SUM(Overzicht.!F35,Overzicht.!J35))</f>
        <v>0</v>
      </c>
      <c r="G27" s="80"/>
      <c r="H27" s="90">
        <f>IF(AND(Overzicht.!AB35="NVT",Overzicht.!AF35="NVT"),"NVT",SUM(Overzicht.!AB35,Overzicht.!AF35))</f>
        <v>0</v>
      </c>
      <c r="I27" s="91">
        <f>SUM(Overzicht.!AC35,Overzicht.!AG35)</f>
        <v>0</v>
      </c>
      <c r="J27" s="92">
        <f>IF(AND(H27="NVT",OR(I27="",I27=0)),"NVT",SUM(Overzicht.!AD35,Overzicht.!AH35))</f>
        <v>0</v>
      </c>
    </row>
    <row r="28" spans="1:10" x14ac:dyDescent="0.2">
      <c r="A28" s="18" t="str">
        <f>IF('CB IST'!A26="","",'CB IST'!A26)</f>
        <v>Promovendum, National Academic en Besured</v>
      </c>
      <c r="B28" s="30">
        <f>'CB SOLL'!B26</f>
        <v>3353</v>
      </c>
      <c r="D28" s="90">
        <f>IF(AND(Overzicht.!D36="NVT",Overzicht.!H36="NVT"),"NVT",SUM(Overzicht.!D36,Overzicht.!H36))</f>
        <v>0</v>
      </c>
      <c r="E28" s="91">
        <f>SUM(Overzicht.!E36,Overzicht.!I36)</f>
        <v>0</v>
      </c>
      <c r="F28" s="92">
        <f>IF(AND(D28="NVT",OR(E28="",E28=0)),"NVT",SUM(Overzicht.!F36,Overzicht.!J36))</f>
        <v>0</v>
      </c>
      <c r="G28" s="80"/>
      <c r="H28" s="90">
        <f>IF(AND(Overzicht.!AB36="NVT",Overzicht.!AF36="NVT"),"NVT",SUM(Overzicht.!AB36,Overzicht.!AF36))</f>
        <v>0</v>
      </c>
      <c r="I28" s="91">
        <f>SUM(Overzicht.!AC36,Overzicht.!AG36)</f>
        <v>0</v>
      </c>
      <c r="J28" s="92">
        <f>IF(AND(H28="NVT",OR(I28="",I28=0)),"NVT",SUM(Overzicht.!AD36,Overzicht.!AH36))</f>
        <v>0</v>
      </c>
    </row>
    <row r="29" spans="1:10" x14ac:dyDescent="0.2">
      <c r="A29" s="18" t="str">
        <f>IF('CB IST'!A27="","",'CB IST'!A27)</f>
        <v>FBTO</v>
      </c>
      <c r="B29" s="30">
        <f>'CB SOLL'!B27</f>
        <v>3351</v>
      </c>
      <c r="D29" s="90">
        <f>IF(AND(Overzicht.!D37="NVT",Overzicht.!H37="NVT"),"NVT",SUM(Overzicht.!D37,Overzicht.!H37))</f>
        <v>0</v>
      </c>
      <c r="E29" s="91">
        <f>SUM(Overzicht.!E37,Overzicht.!I37)</f>
        <v>0</v>
      </c>
      <c r="F29" s="92">
        <f>IF(AND(D29="NVT",OR(E29="",E29=0)),"NVT",SUM(Overzicht.!F37,Overzicht.!J37))</f>
        <v>0</v>
      </c>
      <c r="G29" s="80"/>
      <c r="H29" s="90">
        <f>IF(AND(Overzicht.!AB37="NVT",Overzicht.!AF37="NVT"),"NVT",SUM(Overzicht.!AB37,Overzicht.!AF37))</f>
        <v>0</v>
      </c>
      <c r="I29" s="91">
        <f>SUM(Overzicht.!AC37,Overzicht.!AG37)</f>
        <v>0</v>
      </c>
      <c r="J29" s="92">
        <f>IF(AND(H29="NVT",OR(I29="",I29=0)),"NVT",SUM(Overzicht.!AD37,Overzicht.!AH37))</f>
        <v>0</v>
      </c>
    </row>
    <row r="30" spans="1:10" x14ac:dyDescent="0.2">
      <c r="A30" s="18" t="str">
        <f>IF('CB IST'!A28="","",'CB IST'!A28)</f>
        <v>Aevitae EUcare</v>
      </c>
      <c r="B30" s="30">
        <f>'CB SOLL'!B28</f>
        <v>3360</v>
      </c>
      <c r="D30" s="90">
        <f>IF(AND(Overzicht.!D38="NVT",Overzicht.!H38="NVT"),"NVT",SUM(Overzicht.!D38,Overzicht.!H38))</f>
        <v>0</v>
      </c>
      <c r="E30" s="91">
        <f>SUM(Overzicht.!E38,Overzicht.!I38)</f>
        <v>0</v>
      </c>
      <c r="F30" s="92">
        <f>IF(AND(D30="NVT",OR(E30="",E30=0)),"NVT",SUM(Overzicht.!F38,Overzicht.!J38))</f>
        <v>0</v>
      </c>
      <c r="G30" s="80"/>
      <c r="H30" s="90">
        <f>IF(AND(Overzicht.!AB38="NVT",Overzicht.!AF38="NVT"),"NVT",SUM(Overzicht.!AB38,Overzicht.!AF38))</f>
        <v>0</v>
      </c>
      <c r="I30" s="91">
        <f>SUM(Overzicht.!AC38,Overzicht.!AG38)</f>
        <v>0</v>
      </c>
      <c r="J30" s="92">
        <f>IF(AND(H30="NVT",OR(I30="",I30=0)),"NVT",SUM(Overzicht.!AD38,Overzicht.!AH38))</f>
        <v>0</v>
      </c>
    </row>
    <row r="31" spans="1:10" x14ac:dyDescent="0.2">
      <c r="A31" s="18" t="str">
        <f>IF('CB IST'!A29="","",'CB IST'!A29)</f>
        <v>De Friesland</v>
      </c>
      <c r="B31" s="30">
        <f>'CB SOLL'!B29</f>
        <v>3358</v>
      </c>
      <c r="D31" s="90">
        <f>IF(AND(Overzicht.!D39="NVT",Overzicht.!H39="NVT"),"NVT",SUM(Overzicht.!D39,Overzicht.!H39))</f>
        <v>0</v>
      </c>
      <c r="E31" s="91">
        <f>SUM(Overzicht.!E39,Overzicht.!I39)</f>
        <v>0</v>
      </c>
      <c r="F31" s="92">
        <f>IF(AND(D31="NVT",OR(E31="",E31=0)),"NVT",SUM(Overzicht.!F39,Overzicht.!J39))</f>
        <v>0</v>
      </c>
      <c r="G31" s="80"/>
      <c r="H31" s="90">
        <f>IF(AND(Overzicht.!AB39="NVT",Overzicht.!AF39="NVT"),"NVT",SUM(Overzicht.!AB39,Overzicht.!AF39))</f>
        <v>0</v>
      </c>
      <c r="I31" s="91">
        <f>SUM(Overzicht.!AC39,Overzicht.!AG39)</f>
        <v>0</v>
      </c>
      <c r="J31" s="92">
        <f>IF(AND(H31="NVT",OR(I31="",I31=0)),"NVT",SUM(Overzicht.!AD39,Overzicht.!AH39))</f>
        <v>0</v>
      </c>
    </row>
    <row r="32" spans="1:10" x14ac:dyDescent="0.2">
      <c r="A32" s="18" t="str">
        <f>IF('CB IST'!A30="","",'CB IST'!A30)</f>
        <v>iptiQ</v>
      </c>
      <c r="B32" s="30">
        <f>'CB SOLL'!B30</f>
        <v>3362</v>
      </c>
      <c r="D32" s="90">
        <f>IF(AND(Overzicht.!D40="NVT",Overzicht.!H40="NVT"),"NVT",SUM(Overzicht.!D40,Overzicht.!H40))</f>
        <v>0</v>
      </c>
      <c r="E32" s="91">
        <f>SUM(Overzicht.!E40,Overzicht.!I40)</f>
        <v>0</v>
      </c>
      <c r="F32" s="92">
        <f>IF(AND(D32="NVT",OR(E32="",E32=0)),"NVT",SUM(Overzicht.!F40,Overzicht.!J40))</f>
        <v>0</v>
      </c>
      <c r="G32" s="80"/>
      <c r="H32" s="90">
        <f>IF(AND(Overzicht.!AB40="NVT",Overzicht.!AF40="NVT"),"NVT",SUM(Overzicht.!AB40,Overzicht.!AF40))</f>
        <v>0</v>
      </c>
      <c r="I32" s="91">
        <f>SUM(Overzicht.!AC40,Overzicht.!AG40)</f>
        <v>0</v>
      </c>
      <c r="J32" s="92">
        <f>IF(AND(H32="NVT",OR(I32="",I32=0)),"NVT",SUM(Overzicht.!AD40,Overzicht.!AH40))</f>
        <v>0</v>
      </c>
    </row>
    <row r="33" spans="1:10" x14ac:dyDescent="0.2">
      <c r="A33" s="18" t="str">
        <f>IF('CB IST'!A31="","",'CB IST'!A31)</f>
        <v>Zekur</v>
      </c>
      <c r="B33" s="30">
        <f>'CB SOLL'!B31</f>
        <v>3361</v>
      </c>
      <c r="D33" s="90">
        <f>IF(AND(Overzicht.!D41="NVT",Overzicht.!H41="NVT"),"NVT",SUM(Overzicht.!D41,Overzicht.!H41))</f>
        <v>0</v>
      </c>
      <c r="E33" s="91">
        <f>SUM(Overzicht.!E41,Overzicht.!I41)</f>
        <v>0</v>
      </c>
      <c r="F33" s="92">
        <f>IF(AND(D33="NVT",OR(E33="",E33=0)),"NVT",SUM(Overzicht.!F41,Overzicht.!J41))</f>
        <v>0</v>
      </c>
      <c r="G33" s="80"/>
      <c r="H33" s="90">
        <f>IF(AND(Overzicht.!AB41="NVT",Overzicht.!AF41="NVT"),"NVT",SUM(Overzicht.!AB41,Overzicht.!AF41))</f>
        <v>0</v>
      </c>
      <c r="I33" s="91">
        <f>SUM(Overzicht.!AC41,Overzicht.!AG41)</f>
        <v>0</v>
      </c>
      <c r="J33" s="92">
        <f>IF(AND(H33="NVT",OR(I33="",I33=0)),"NVT",SUM(Overzicht.!AD41,Overzicht.!AH41))</f>
        <v>0</v>
      </c>
    </row>
    <row r="34" spans="1:10" x14ac:dyDescent="0.2">
      <c r="A34" s="18" t="str">
        <f>IF('CB IST'!A32="","",'CB IST'!A32)</f>
        <v>ENO</v>
      </c>
      <c r="B34" s="30">
        <f>'CB SOLL'!B32</f>
        <v>3347</v>
      </c>
      <c r="D34" s="90">
        <f>IF(AND(Overzicht.!D42="NVT",Overzicht.!H42="NVT"),"NVT",SUM(Overzicht.!D42,Overzicht.!H42))</f>
        <v>0</v>
      </c>
      <c r="E34" s="91">
        <f>SUM(Overzicht.!E42,Overzicht.!I42)</f>
        <v>0</v>
      </c>
      <c r="F34" s="92">
        <f>IF(AND(D34="NVT",OR(E34="",E34=0)),"NVT",SUM(Overzicht.!F42,Overzicht.!J42))</f>
        <v>0</v>
      </c>
      <c r="G34" s="80"/>
      <c r="H34" s="90">
        <f>IF(AND(Overzicht.!AB42="NVT",Overzicht.!AF42="NVT"),"NVT",SUM(Overzicht.!AB42,Overzicht.!AF42))</f>
        <v>0</v>
      </c>
      <c r="I34" s="91">
        <f>SUM(Overzicht.!AC42,Overzicht.!AG42)</f>
        <v>0</v>
      </c>
      <c r="J34" s="92">
        <f>IF(AND(H34="NVT",OR(I34="",I34=0)),"NVT",SUM(Overzicht.!AD42,Overzicht.!AH42))</f>
        <v>0</v>
      </c>
    </row>
    <row r="35" spans="1:10" x14ac:dyDescent="0.2">
      <c r="A35" s="18" t="str">
        <f>IF('CB IST'!A33="","",'CB IST'!A33)</f>
        <v/>
      </c>
      <c r="B35" s="30" t="str">
        <f>'CB SOLL'!B33</f>
        <v/>
      </c>
      <c r="D35" s="90">
        <f>IF(AND(Overzicht.!D43="NVT",Overzicht.!H43="NVT"),"NVT",SUM(Overzicht.!D43,Overzicht.!H43))</f>
        <v>0</v>
      </c>
      <c r="E35" s="91">
        <f>SUM(Overzicht.!E43,Overzicht.!I43)</f>
        <v>0</v>
      </c>
      <c r="F35" s="92">
        <f>IF(AND(D35="NVT",OR(E35="",E35=0)),"NVT",SUM(Overzicht.!F43,Overzicht.!J43))</f>
        <v>0</v>
      </c>
      <c r="G35" s="80"/>
      <c r="H35" s="90">
        <f>IF(AND(Overzicht.!AB43="NVT",Overzicht.!AF43="NVT"),"NVT",SUM(Overzicht.!AB43,Overzicht.!AF43))</f>
        <v>0</v>
      </c>
      <c r="I35" s="91">
        <f>SUM(Overzicht.!AC43,Overzicht.!AG43)</f>
        <v>0</v>
      </c>
      <c r="J35" s="92">
        <f>IF(AND(H35="NVT",OR(I35="",I35=0)),"NVT",SUM(Overzicht.!AD43,Overzicht.!AH43))</f>
        <v>0</v>
      </c>
    </row>
    <row r="36" spans="1:10" x14ac:dyDescent="0.2">
      <c r="A36" s="18" t="str">
        <f>IF('CB IST'!A34="","",'CB IST'!A34)</f>
        <v/>
      </c>
      <c r="B36" s="30" t="str">
        <f>'CB SOLL'!B34</f>
        <v/>
      </c>
      <c r="D36" s="90">
        <f>IF(AND(Overzicht.!D44="NVT",Overzicht.!H44="NVT"),"NVT",SUM(Overzicht.!D44,Overzicht.!H44))</f>
        <v>0</v>
      </c>
      <c r="E36" s="91">
        <f>SUM(Overzicht.!E44,Overzicht.!I44)</f>
        <v>0</v>
      </c>
      <c r="F36" s="92">
        <f>IF(AND(D36="NVT",OR(E36="",E36=0)),"NVT",SUM(Overzicht.!F44,Overzicht.!J44))</f>
        <v>0</v>
      </c>
      <c r="G36" s="80"/>
      <c r="H36" s="90">
        <f>IF(AND(Overzicht.!AB44="NVT",Overzicht.!AF44="NVT"),"NVT",SUM(Overzicht.!AB44,Overzicht.!AF44))</f>
        <v>0</v>
      </c>
      <c r="I36" s="91">
        <f>SUM(Overzicht.!AC44,Overzicht.!AG44)</f>
        <v>0</v>
      </c>
      <c r="J36" s="92">
        <f>IF(AND(H36="NVT",OR(I36="",I36=0)),"NVT",SUM(Overzicht.!AD44,Overzicht.!AH44))</f>
        <v>0</v>
      </c>
    </row>
    <row r="37" spans="1:10" x14ac:dyDescent="0.2">
      <c r="A37" s="18" t="str">
        <f>IF('CB IST'!A35="","",'CB IST'!A35)</f>
        <v/>
      </c>
      <c r="B37" s="30" t="str">
        <f>'CB SOLL'!B35</f>
        <v/>
      </c>
      <c r="D37" s="90">
        <f>IF(AND(Overzicht.!D45="NVT",Overzicht.!H45="NVT"),"NVT",SUM(Overzicht.!D45,Overzicht.!H45))</f>
        <v>0</v>
      </c>
      <c r="E37" s="91">
        <f>SUM(Overzicht.!E45,Overzicht.!I45)</f>
        <v>0</v>
      </c>
      <c r="F37" s="92">
        <f>IF(AND(D37="NVT",OR(E37="",E37=0)),"NVT",SUM(Overzicht.!F45,Overzicht.!J45))</f>
        <v>0</v>
      </c>
      <c r="G37" s="80"/>
      <c r="H37" s="90">
        <f>IF(AND(Overzicht.!AB45="NVT",Overzicht.!AF45="NVT"),"NVT",SUM(Overzicht.!AB45,Overzicht.!AF45))</f>
        <v>0</v>
      </c>
      <c r="I37" s="91">
        <f>SUM(Overzicht.!AC45,Overzicht.!AG45)</f>
        <v>0</v>
      </c>
      <c r="J37" s="92">
        <f>IF(AND(H37="NVT",OR(I37="",I37=0)),"NVT",SUM(Overzicht.!AD45,Overzicht.!AH45))</f>
        <v>0</v>
      </c>
    </row>
    <row r="38" spans="1:10" x14ac:dyDescent="0.2">
      <c r="A38" s="18" t="str">
        <f>IF('CB IST'!A36="","",'CB IST'!A36)</f>
        <v/>
      </c>
      <c r="B38" s="30" t="str">
        <f>'CB SOLL'!B36</f>
        <v/>
      </c>
      <c r="D38" s="90">
        <f>IF(AND(Overzicht.!D46="NVT",Overzicht.!H46="NVT"),"NVT",SUM(Overzicht.!D46,Overzicht.!H46))</f>
        <v>0</v>
      </c>
      <c r="E38" s="91">
        <f>SUM(Overzicht.!E46,Overzicht.!I46)</f>
        <v>0</v>
      </c>
      <c r="F38" s="92">
        <f>IF(AND(D38="NVT",OR(E38="",E38=0)),"NVT",SUM(Overzicht.!F46,Overzicht.!J46))</f>
        <v>0</v>
      </c>
      <c r="G38" s="80"/>
      <c r="H38" s="90">
        <f>IF(AND(Overzicht.!AB46="NVT",Overzicht.!AF46="NVT"),"NVT",SUM(Overzicht.!AB46,Overzicht.!AF46))</f>
        <v>0</v>
      </c>
      <c r="I38" s="91">
        <f>SUM(Overzicht.!AC46,Overzicht.!AG46)</f>
        <v>0</v>
      </c>
      <c r="J38" s="92">
        <f>IF(AND(H38="NVT",OR(I38="",I38=0)),"NVT",SUM(Overzicht.!AD46,Overzicht.!AH46))</f>
        <v>0</v>
      </c>
    </row>
    <row r="39" spans="1:10" x14ac:dyDescent="0.2">
      <c r="A39" s="18" t="str">
        <f>IF('CB IST'!A37="","",'CB IST'!A37)</f>
        <v/>
      </c>
      <c r="B39" s="30" t="str">
        <f>'CB SOLL'!B37</f>
        <v/>
      </c>
      <c r="D39" s="90">
        <f>IF(AND(Overzicht.!D47="NVT",Overzicht.!H47="NVT"),"NVT",SUM(Overzicht.!D47,Overzicht.!H47))</f>
        <v>0</v>
      </c>
      <c r="E39" s="91">
        <f>SUM(Overzicht.!E47,Overzicht.!I47)</f>
        <v>0</v>
      </c>
      <c r="F39" s="92">
        <f>IF(AND(D39="NVT",OR(E39="",E39=0)),"NVT",SUM(Overzicht.!F47,Overzicht.!J47))</f>
        <v>0</v>
      </c>
      <c r="G39" s="80"/>
      <c r="H39" s="90">
        <f>IF(AND(Overzicht.!AB47="NVT",Overzicht.!AF47="NVT"),"NVT",SUM(Overzicht.!AB47,Overzicht.!AF47))</f>
        <v>0</v>
      </c>
      <c r="I39" s="91">
        <f>SUM(Overzicht.!AC47,Overzicht.!AG47)</f>
        <v>0</v>
      </c>
      <c r="J39" s="92">
        <f>IF(AND(H39="NVT",OR(I39="",I39=0)),"NVT",SUM(Overzicht.!AD47,Overzicht.!AH47))</f>
        <v>0</v>
      </c>
    </row>
    <row r="40" spans="1:10" x14ac:dyDescent="0.2">
      <c r="A40" s="18" t="str">
        <f>IF('CB IST'!A38="","",'CB IST'!A38)</f>
        <v/>
      </c>
      <c r="B40" s="30" t="str">
        <f>'CB SOLL'!B38</f>
        <v/>
      </c>
      <c r="D40" s="90">
        <f>IF(AND(Overzicht.!D48="NVT",Overzicht.!H48="NVT"),"NVT",SUM(Overzicht.!D48,Overzicht.!H48))</f>
        <v>0</v>
      </c>
      <c r="E40" s="91">
        <f>SUM(Overzicht.!E48,Overzicht.!I48)</f>
        <v>0</v>
      </c>
      <c r="F40" s="92">
        <f>IF(AND(D40="NVT",OR(E40="",E40=0)),"NVT",SUM(Overzicht.!F48,Overzicht.!J48))</f>
        <v>0</v>
      </c>
      <c r="G40" s="80"/>
      <c r="H40" s="90">
        <f>IF(AND(Overzicht.!AB48="NVT",Overzicht.!AF48="NVT"),"NVT",SUM(Overzicht.!AB48,Overzicht.!AF48))</f>
        <v>0</v>
      </c>
      <c r="I40" s="91">
        <f>SUM(Overzicht.!AC48,Overzicht.!AG48)</f>
        <v>0</v>
      </c>
      <c r="J40" s="92">
        <f>IF(AND(H40="NVT",OR(I40="",I40=0)),"NVT",SUM(Overzicht.!AD48,Overzicht.!AH48))</f>
        <v>0</v>
      </c>
    </row>
    <row r="41" spans="1:10" x14ac:dyDescent="0.2">
      <c r="A41" s="18" t="str">
        <f>IF('CB IST'!A39="","",'CB IST'!A39)</f>
        <v/>
      </c>
      <c r="B41" s="30" t="str">
        <f>'CB SOLL'!B39</f>
        <v/>
      </c>
      <c r="D41" s="90">
        <f>IF(AND(Overzicht.!D49="NVT",Overzicht.!H49="NVT"),"NVT",SUM(Overzicht.!D49,Overzicht.!H49))</f>
        <v>0</v>
      </c>
      <c r="E41" s="91">
        <f>SUM(Overzicht.!E49,Overzicht.!I49)</f>
        <v>0</v>
      </c>
      <c r="F41" s="92">
        <f>IF(AND(D41="NVT",OR(E41="",E41=0)),"NVT",SUM(Overzicht.!F49,Overzicht.!J49))</f>
        <v>0</v>
      </c>
      <c r="G41" s="80"/>
      <c r="H41" s="90">
        <f>IF(AND(Overzicht.!AB49="NVT",Overzicht.!AF49="NVT"),"NVT",SUM(Overzicht.!AB49,Overzicht.!AF49))</f>
        <v>0</v>
      </c>
      <c r="I41" s="91">
        <f>SUM(Overzicht.!AC49,Overzicht.!AG49)</f>
        <v>0</v>
      </c>
      <c r="J41" s="92">
        <f>IF(AND(H41="NVT",OR(I41="",I41=0)),"NVT",SUM(Overzicht.!AD49,Overzicht.!AH49))</f>
        <v>0</v>
      </c>
    </row>
    <row r="42" spans="1:10" x14ac:dyDescent="0.2">
      <c r="A42" s="18" t="str">
        <f>IF('CB IST'!A40="","",'CB IST'!A40)</f>
        <v/>
      </c>
      <c r="B42" s="30" t="str">
        <f>'CB SOLL'!B40</f>
        <v/>
      </c>
      <c r="D42" s="90">
        <f>IF(AND(Overzicht.!D50="NVT",Overzicht.!H50="NVT"),"NVT",SUM(Overzicht.!D50,Overzicht.!H50))</f>
        <v>0</v>
      </c>
      <c r="E42" s="91">
        <f>SUM(Overzicht.!E50,Overzicht.!I50)</f>
        <v>0</v>
      </c>
      <c r="F42" s="92">
        <f>IF(AND(D42="NVT",OR(E42="",E42=0)),"NVT",SUM(Overzicht.!F50,Overzicht.!J50))</f>
        <v>0</v>
      </c>
      <c r="G42" s="80"/>
      <c r="H42" s="90">
        <f>IF(AND(Overzicht.!AB50="NVT",Overzicht.!AF50="NVT"),"NVT",SUM(Overzicht.!AB50,Overzicht.!AF50))</f>
        <v>0</v>
      </c>
      <c r="I42" s="91">
        <f>SUM(Overzicht.!AC50,Overzicht.!AG50)</f>
        <v>0</v>
      </c>
      <c r="J42" s="92">
        <f>IF(AND(H42="NVT",OR(I42="",I42=0)),"NVT",SUM(Overzicht.!AD50,Overzicht.!AH50))</f>
        <v>0</v>
      </c>
    </row>
    <row r="43" spans="1:10" x14ac:dyDescent="0.2">
      <c r="A43" s="18" t="str">
        <f>IF('CB IST'!A41="","",'CB IST'!A41)</f>
        <v/>
      </c>
      <c r="B43" s="30" t="str">
        <f>'CB SOLL'!B41</f>
        <v/>
      </c>
      <c r="D43" s="90">
        <f>IF(AND(Overzicht.!D51="NVT",Overzicht.!H51="NVT"),"NVT",SUM(Overzicht.!D51,Overzicht.!H51))</f>
        <v>0</v>
      </c>
      <c r="E43" s="91">
        <f>SUM(Overzicht.!E51,Overzicht.!I51)</f>
        <v>0</v>
      </c>
      <c r="F43" s="92">
        <f>IF(AND(D43="NVT",OR(E43="",E43=0)),"NVT",SUM(Overzicht.!F51,Overzicht.!J51))</f>
        <v>0</v>
      </c>
      <c r="G43" s="80"/>
      <c r="H43" s="90">
        <f>IF(AND(Overzicht.!AB51="NVT",Overzicht.!AF51="NVT"),"NVT",SUM(Overzicht.!AB51,Overzicht.!AF51))</f>
        <v>0</v>
      </c>
      <c r="I43" s="91">
        <f>SUM(Overzicht.!AC51,Overzicht.!AG51)</f>
        <v>0</v>
      </c>
      <c r="J43" s="92">
        <f>IF(AND(H43="NVT",OR(I43="",I43=0)),"NVT",SUM(Overzicht.!AD51,Overzicht.!AH51))</f>
        <v>0</v>
      </c>
    </row>
    <row r="44" spans="1:10" x14ac:dyDescent="0.2">
      <c r="A44" s="18" t="str">
        <f>IF('CB IST'!A42="","",'CB IST'!A42)</f>
        <v/>
      </c>
      <c r="B44" s="30" t="str">
        <f>'CB SOLL'!B42</f>
        <v/>
      </c>
      <c r="D44" s="90">
        <f>IF(AND(Overzicht.!D52="NVT",Overzicht.!H52="NVT"),"NVT",SUM(Overzicht.!D52,Overzicht.!H52))</f>
        <v>0</v>
      </c>
      <c r="E44" s="91">
        <f>SUM(Overzicht.!E52,Overzicht.!I52)</f>
        <v>0</v>
      </c>
      <c r="F44" s="92">
        <f>IF(AND(D44="NVT",OR(E44="",E44=0)),"NVT",SUM(Overzicht.!F52,Overzicht.!J52))</f>
        <v>0</v>
      </c>
      <c r="G44" s="80"/>
      <c r="H44" s="90">
        <f>IF(AND(Overzicht.!AB52="NVT",Overzicht.!AF52="NVT"),"NVT",SUM(Overzicht.!AB52,Overzicht.!AF52))</f>
        <v>0</v>
      </c>
      <c r="I44" s="91">
        <f>SUM(Overzicht.!AC52,Overzicht.!AG52)</f>
        <v>0</v>
      </c>
      <c r="J44" s="92">
        <f>IF(AND(H44="NVT",OR(I44="",I44=0)),"NVT",SUM(Overzicht.!AD52,Overzicht.!AH52))</f>
        <v>0</v>
      </c>
    </row>
    <row r="45" spans="1:10" x14ac:dyDescent="0.2">
      <c r="A45" s="18" t="str">
        <f>IF('CB IST'!A43="","",'CB IST'!A43)</f>
        <v/>
      </c>
      <c r="B45" s="30" t="str">
        <f>'CB SOLL'!B43</f>
        <v/>
      </c>
      <c r="D45" s="90">
        <f>IF(AND(Overzicht.!D53="NVT",Overzicht.!H53="NVT"),"NVT",SUM(Overzicht.!D53,Overzicht.!H53))</f>
        <v>0</v>
      </c>
      <c r="E45" s="91">
        <f>SUM(Overzicht.!E53,Overzicht.!I53)</f>
        <v>0</v>
      </c>
      <c r="F45" s="92">
        <f>IF(AND(D45="NVT",OR(E45="",E45=0)),"NVT",SUM(Overzicht.!F53,Overzicht.!J53))</f>
        <v>0</v>
      </c>
      <c r="G45" s="80"/>
      <c r="H45" s="90">
        <f>IF(AND(Overzicht.!AB53="NVT",Overzicht.!AF53="NVT"),"NVT",SUM(Overzicht.!AB53,Overzicht.!AF53))</f>
        <v>0</v>
      </c>
      <c r="I45" s="91">
        <f>SUM(Overzicht.!AC53,Overzicht.!AG53)</f>
        <v>0</v>
      </c>
      <c r="J45" s="92">
        <f>IF(AND(H45="NVT",OR(I45="",I45=0)),"NVT",SUM(Overzicht.!AD53,Overzicht.!AH53))</f>
        <v>0</v>
      </c>
    </row>
    <row r="46" spans="1:10" x14ac:dyDescent="0.2">
      <c r="A46" s="18" t="str">
        <f>IF('CB IST'!A44="","",'CB IST'!A44)</f>
        <v/>
      </c>
      <c r="B46" s="30" t="str">
        <f>'CB SOLL'!B44</f>
        <v/>
      </c>
      <c r="D46" s="90">
        <f>IF(AND(Overzicht.!D54="NVT",Overzicht.!H54="NVT"),"NVT",SUM(Overzicht.!D54,Overzicht.!H54))</f>
        <v>0</v>
      </c>
      <c r="E46" s="91">
        <f>SUM(Overzicht.!E54,Overzicht.!I54)</f>
        <v>0</v>
      </c>
      <c r="F46" s="92">
        <f>IF(AND(D46="NVT",OR(E46="",E46=0)),"NVT",SUM(Overzicht.!F54,Overzicht.!J54))</f>
        <v>0</v>
      </c>
      <c r="G46" s="80"/>
      <c r="H46" s="90">
        <f>IF(AND(Overzicht.!AB54="NVT",Overzicht.!AF54="NVT"),"NVT",SUM(Overzicht.!AB54,Overzicht.!AF54))</f>
        <v>0</v>
      </c>
      <c r="I46" s="91">
        <f>SUM(Overzicht.!AC54,Overzicht.!AG54)</f>
        <v>0</v>
      </c>
      <c r="J46" s="92">
        <f>IF(AND(H46="NVT",OR(I46="",I46=0)),"NVT",SUM(Overzicht.!AD54,Overzicht.!AH54))</f>
        <v>0</v>
      </c>
    </row>
    <row r="47" spans="1:10" x14ac:dyDescent="0.2">
      <c r="A47" s="18" t="str">
        <f>IF('CB IST'!A45="","",'CB IST'!A45)</f>
        <v/>
      </c>
      <c r="B47" s="30" t="str">
        <f>'CB SOLL'!B45</f>
        <v/>
      </c>
      <c r="D47" s="90">
        <f>IF(AND(Overzicht.!D55="NVT",Overzicht.!H55="NVT"),"NVT",SUM(Overzicht.!D55,Overzicht.!H55))</f>
        <v>0</v>
      </c>
      <c r="E47" s="91">
        <f>SUM(Overzicht.!E55,Overzicht.!I55)</f>
        <v>0</v>
      </c>
      <c r="F47" s="92">
        <f>IF(AND(D47="NVT",OR(E47="",E47=0)),"NVT",SUM(Overzicht.!F55,Overzicht.!J55))</f>
        <v>0</v>
      </c>
      <c r="G47" s="80"/>
      <c r="H47" s="90">
        <f>IF(AND(Overzicht.!AB55="NVT",Overzicht.!AF55="NVT"),"NVT",SUM(Overzicht.!AB55,Overzicht.!AF55))</f>
        <v>0</v>
      </c>
      <c r="I47" s="91">
        <f>SUM(Overzicht.!AC55,Overzicht.!AG55)</f>
        <v>0</v>
      </c>
      <c r="J47" s="92">
        <f>IF(AND(H47="NVT",OR(I47="",I47=0)),"NVT",SUM(Overzicht.!AD55,Overzicht.!AH55))</f>
        <v>0</v>
      </c>
    </row>
    <row r="48" spans="1:10" x14ac:dyDescent="0.2">
      <c r="A48" s="18" t="str">
        <f>IF('CB IST'!A46="","",'CB IST'!A46)</f>
        <v/>
      </c>
      <c r="B48" s="30" t="str">
        <f>'CB SOLL'!B46</f>
        <v/>
      </c>
      <c r="D48" s="90">
        <f>IF(AND(Overzicht.!D56="NVT",Overzicht.!H56="NVT"),"NVT",SUM(Overzicht.!D56,Overzicht.!H56))</f>
        <v>0</v>
      </c>
      <c r="E48" s="91">
        <f>SUM(Overzicht.!E56,Overzicht.!I56)</f>
        <v>0</v>
      </c>
      <c r="F48" s="92">
        <f>IF(AND(D48="NVT",OR(E48="",E48=0)),"NVT",SUM(Overzicht.!F56,Overzicht.!J56))</f>
        <v>0</v>
      </c>
      <c r="G48" s="80"/>
      <c r="H48" s="90">
        <f>IF(AND(Overzicht.!AB56="NVT",Overzicht.!AF56="NVT"),"NVT",SUM(Overzicht.!AB56,Overzicht.!AF56))</f>
        <v>0</v>
      </c>
      <c r="I48" s="91">
        <f>SUM(Overzicht.!AC56,Overzicht.!AG56)</f>
        <v>0</v>
      </c>
      <c r="J48" s="92">
        <f>IF(AND(H48="NVT",OR(I48="",I48=0)),"NVT",SUM(Overzicht.!AD56,Overzicht.!AH56))</f>
        <v>0</v>
      </c>
    </row>
    <row r="49" spans="1:10" x14ac:dyDescent="0.2">
      <c r="A49" s="18" t="str">
        <f>IF('CB IST'!A47="","",'CB IST'!A47)</f>
        <v/>
      </c>
      <c r="B49" s="30" t="str">
        <f>'CB SOLL'!B47</f>
        <v/>
      </c>
      <c r="D49" s="90">
        <f>IF(AND(Overzicht.!D57="NVT",Overzicht.!H57="NVT"),"NVT",SUM(Overzicht.!D57,Overzicht.!H57))</f>
        <v>0</v>
      </c>
      <c r="E49" s="91">
        <f>SUM(Overzicht.!E57,Overzicht.!I57)</f>
        <v>0</v>
      </c>
      <c r="F49" s="92">
        <f>IF(AND(D49="NVT",OR(E49="",E49=0)),"NVT",SUM(Overzicht.!F57,Overzicht.!J57))</f>
        <v>0</v>
      </c>
      <c r="G49" s="80"/>
      <c r="H49" s="90">
        <f>IF(AND(Overzicht.!AB57="NVT",Overzicht.!AF57="NVT"),"NVT",SUM(Overzicht.!AB57,Overzicht.!AF57))</f>
        <v>0</v>
      </c>
      <c r="I49" s="91">
        <f>SUM(Overzicht.!AC57,Overzicht.!AG57)</f>
        <v>0</v>
      </c>
      <c r="J49" s="92">
        <f>IF(AND(H49="NVT",OR(I49="",I49=0)),"NVT",SUM(Overzicht.!AD57,Overzicht.!AH57))</f>
        <v>0</v>
      </c>
    </row>
    <row r="50" spans="1:10" x14ac:dyDescent="0.2">
      <c r="A50" s="18" t="str">
        <f>IF('CB IST'!A48="","",'CB IST'!A48)</f>
        <v/>
      </c>
      <c r="B50" s="30" t="str">
        <f>'CB SOLL'!B48</f>
        <v/>
      </c>
      <c r="D50" s="90">
        <f>IF(AND(Overzicht.!D58="NVT",Overzicht.!H58="NVT"),"NVT",SUM(Overzicht.!D58,Overzicht.!H58))</f>
        <v>0</v>
      </c>
      <c r="E50" s="91">
        <f>SUM(Overzicht.!E58,Overzicht.!I58)</f>
        <v>0</v>
      </c>
      <c r="F50" s="92">
        <f>IF(AND(D50="NVT",OR(E50="",E50=0)),"NVT",SUM(Overzicht.!F58,Overzicht.!J58))</f>
        <v>0</v>
      </c>
      <c r="G50" s="80"/>
      <c r="H50" s="90">
        <f>IF(AND(Overzicht.!AB58="NVT",Overzicht.!AF58="NVT"),"NVT",SUM(Overzicht.!AB58,Overzicht.!AF58))</f>
        <v>0</v>
      </c>
      <c r="I50" s="91">
        <f>SUM(Overzicht.!AC58,Overzicht.!AG58)</f>
        <v>0</v>
      </c>
      <c r="J50" s="92">
        <f>IF(AND(H50="NVT",OR(I50="",I50=0)),"NVT",SUM(Overzicht.!AD58,Overzicht.!AH58))</f>
        <v>0</v>
      </c>
    </row>
    <row r="51" spans="1:10" x14ac:dyDescent="0.2">
      <c r="A51" s="18" t="str">
        <f>IF('CB IST'!A49="","",'CB IST'!A49)</f>
        <v/>
      </c>
      <c r="B51" s="30" t="str">
        <f>'CB SOLL'!B49</f>
        <v/>
      </c>
      <c r="D51" s="90">
        <f>IF(AND(Overzicht.!D59="NVT",Overzicht.!H59="NVT"),"NVT",SUM(Overzicht.!D59,Overzicht.!H59))</f>
        <v>0</v>
      </c>
      <c r="E51" s="91">
        <f>SUM(Overzicht.!E59,Overzicht.!I59)</f>
        <v>0</v>
      </c>
      <c r="F51" s="92">
        <f>IF(AND(D51="NVT",OR(E51="",E51=0)),"NVT",SUM(Overzicht.!F59,Overzicht.!J59))</f>
        <v>0</v>
      </c>
      <c r="G51" s="80"/>
      <c r="H51" s="90">
        <f>IF(AND(Overzicht.!AB59="NVT",Overzicht.!AF59="NVT"),"NVT",SUM(Overzicht.!AB59,Overzicht.!AF59))</f>
        <v>0</v>
      </c>
      <c r="I51" s="91">
        <f>SUM(Overzicht.!AC59,Overzicht.!AG59)</f>
        <v>0</v>
      </c>
      <c r="J51" s="92">
        <f>IF(AND(H51="NVT",OR(I51="",I51=0)),"NVT",SUM(Overzicht.!AD59,Overzicht.!AH59))</f>
        <v>0</v>
      </c>
    </row>
    <row r="52" spans="1:10" x14ac:dyDescent="0.2">
      <c r="A52" s="21" t="str">
        <f>IF('CB IST'!A50="","",'CB IST'!A50)</f>
        <v/>
      </c>
      <c r="B52" s="31" t="str">
        <f>'CB SOLL'!B50</f>
        <v/>
      </c>
      <c r="D52" s="93">
        <f>IF(AND(Overzicht.!D60="NVT",Overzicht.!H60="NVT"),"NVT",SUM(Overzicht.!D60,Overzicht.!H60))</f>
        <v>0</v>
      </c>
      <c r="E52" s="94">
        <f>SUM(Overzicht.!E60,Overzicht.!I60)</f>
        <v>0</v>
      </c>
      <c r="F52" s="95">
        <f>IF(AND(D52="NVT",OR(E52="",E52=0)),"NVT",SUM(Overzicht.!F60,Overzicht.!J60))</f>
        <v>0</v>
      </c>
      <c r="G52" s="80"/>
      <c r="H52" s="93">
        <f>IF(AND(Overzicht.!AB60="NVT",Overzicht.!AF60="NVT"),"NVT",SUM(Overzicht.!AB60,Overzicht.!AF60))</f>
        <v>0</v>
      </c>
      <c r="I52" s="94">
        <f>SUM(Overzicht.!AC60,Overzicht.!AG60)</f>
        <v>0</v>
      </c>
      <c r="J52" s="95">
        <f>IF(AND(H52="NVT",OR(I52="",I52=0)),"NVT",SUM(Overzicht.!AD60,Overzicht.!AH60))</f>
        <v>0</v>
      </c>
    </row>
    <row r="53" spans="1:10" x14ac:dyDescent="0.2">
      <c r="D53" s="74"/>
      <c r="E53" s="74"/>
      <c r="F53" s="74"/>
      <c r="G53" s="74"/>
      <c r="H53" s="74"/>
      <c r="I53" s="74"/>
      <c r="J53" s="74"/>
    </row>
    <row r="54" spans="1:10" x14ac:dyDescent="0.2">
      <c r="D54" s="74"/>
      <c r="E54" s="74"/>
      <c r="F54" s="74"/>
      <c r="G54" s="74"/>
      <c r="H54" s="74"/>
      <c r="I54" s="74"/>
      <c r="J54" s="74"/>
    </row>
    <row r="55" spans="1:10" x14ac:dyDescent="0.2">
      <c r="D55" s="74"/>
      <c r="E55" s="74"/>
      <c r="F55" s="74"/>
      <c r="G55" s="74"/>
      <c r="H55" s="74"/>
      <c r="I55" s="74"/>
      <c r="J55" s="74"/>
    </row>
    <row r="56" spans="1:10" x14ac:dyDescent="0.2"/>
  </sheetData>
  <sheetProtection algorithmName="SHA-512" hashValue="iZoioRSArsJBex4jdMecS9f8QbVYhAQ73vaRVttWxmXF/Ebano626hKodADUQ7ictMkuiJeYjzAXPPb6rIW/Eg==" saltValue="O5xSBPdrCebAJXY8V+Yd4Q==" spinCount="100000" sheet="1" objects="1" scenarios="1" selectLockedCells="1"/>
  <mergeCells count="4">
    <mergeCell ref="D2:F2"/>
    <mergeCell ref="H2:J2"/>
    <mergeCell ref="D1:F1"/>
    <mergeCell ref="H1:J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97865"/>
  </sheetPr>
  <dimension ref="A1:AO51"/>
  <sheetViews>
    <sheetView zoomScale="80" zoomScaleNormal="80" workbookViewId="0">
      <pane xSplit="1" topLeftCell="B1" activePane="topRight" state="frozen"/>
      <selection pane="topRight" activeCell="X40" sqref="X40"/>
    </sheetView>
  </sheetViews>
  <sheetFormatPr defaultColWidth="0" defaultRowHeight="12.75" zeroHeight="1" x14ac:dyDescent="0.2"/>
  <cols>
    <col min="1" max="1" width="37.75" style="13" bestFit="1" customWidth="1"/>
    <col min="2" max="2" width="7.75" style="13" customWidth="1"/>
    <col min="3" max="3" width="9.625" style="13" customWidth="1"/>
    <col min="4" max="4" width="8.25" style="13" customWidth="1"/>
    <col min="5" max="8" width="9.625" style="13" customWidth="1"/>
    <col min="9" max="14" width="9.625" style="13" hidden="1" customWidth="1"/>
    <col min="15" max="15" width="9.625" style="13" customWidth="1"/>
    <col min="16" max="16" width="2" style="13" customWidth="1"/>
    <col min="17" max="17" width="12.625" style="20" bestFit="1" customWidth="1"/>
    <col min="18" max="18" width="2.5" style="13" customWidth="1"/>
    <col min="19" max="22" width="9.625" style="13" customWidth="1"/>
    <col min="23" max="23" width="1.625" style="13" customWidth="1"/>
    <col min="24" max="24" width="11.25" style="13" bestFit="1" customWidth="1"/>
    <col min="25" max="25" width="2" style="13" customWidth="1"/>
    <col min="26" max="26" width="9.875" style="13" customWidth="1"/>
    <col min="27" max="29" width="9.625" style="13" customWidth="1"/>
    <col min="30" max="30" width="14.75" style="13" customWidth="1"/>
    <col min="31" max="38" width="9.625" style="13" hidden="1" customWidth="1"/>
    <col min="39" max="41" width="0" style="13" hidden="1" customWidth="1"/>
    <col min="42" max="16384" width="9.625" style="13" hidden="1"/>
  </cols>
  <sheetData>
    <row r="1" spans="1:29" s="1" customFormat="1" x14ac:dyDescent="0.2">
      <c r="A1" s="51" t="s">
        <v>10</v>
      </c>
      <c r="B1" s="54"/>
      <c r="C1" s="49"/>
      <c r="D1" s="49"/>
      <c r="E1" s="191" t="s">
        <v>61</v>
      </c>
      <c r="F1" s="191"/>
      <c r="G1" s="191"/>
      <c r="H1" s="191"/>
      <c r="I1" s="191"/>
      <c r="J1" s="191"/>
      <c r="K1" s="191"/>
      <c r="L1" s="191"/>
      <c r="M1" s="191"/>
      <c r="N1" s="191"/>
      <c r="O1" s="196"/>
      <c r="Q1" s="14" t="s">
        <v>12</v>
      </c>
      <c r="S1" s="221" t="s">
        <v>85</v>
      </c>
      <c r="T1" s="222"/>
      <c r="U1" s="222"/>
      <c r="V1" s="223"/>
      <c r="X1" s="17" t="s">
        <v>71</v>
      </c>
      <c r="Z1" s="195" t="s">
        <v>72</v>
      </c>
      <c r="AA1" s="191"/>
      <c r="AB1" s="191"/>
      <c r="AC1" s="196"/>
    </row>
    <row r="2" spans="1:29" s="1" customFormat="1" x14ac:dyDescent="0.2">
      <c r="A2" s="9" t="s">
        <v>13</v>
      </c>
      <c r="B2" s="106" t="s">
        <v>14</v>
      </c>
      <c r="C2" s="7" t="s">
        <v>86</v>
      </c>
      <c r="D2" s="7" t="s">
        <v>87</v>
      </c>
      <c r="E2" s="7" t="s">
        <v>88</v>
      </c>
      <c r="F2" s="7" t="s">
        <v>89</v>
      </c>
      <c r="G2" s="7" t="s">
        <v>90</v>
      </c>
      <c r="H2" s="7" t="s">
        <v>91</v>
      </c>
      <c r="I2" s="7" t="s">
        <v>92</v>
      </c>
      <c r="J2" s="7" t="s">
        <v>93</v>
      </c>
      <c r="K2" s="7" t="s">
        <v>94</v>
      </c>
      <c r="L2" s="7" t="s">
        <v>95</v>
      </c>
      <c r="M2" s="7" t="s">
        <v>96</v>
      </c>
      <c r="N2" s="8" t="s">
        <v>97</v>
      </c>
      <c r="O2" s="8" t="s">
        <v>27</v>
      </c>
      <c r="P2" s="74"/>
      <c r="Q2" s="15" t="s">
        <v>28</v>
      </c>
      <c r="R2" s="74"/>
      <c r="S2" s="105" t="s">
        <v>17</v>
      </c>
      <c r="T2" s="106" t="s">
        <v>18</v>
      </c>
      <c r="U2" s="106" t="s">
        <v>19</v>
      </c>
      <c r="V2" s="107" t="s">
        <v>20</v>
      </c>
      <c r="W2" s="74"/>
      <c r="X2" s="15" t="s">
        <v>17</v>
      </c>
      <c r="Y2" s="74"/>
      <c r="Z2" s="105" t="str">
        <f>S2</f>
        <v>Maart</v>
      </c>
      <c r="AA2" s="106" t="str">
        <f>T2</f>
        <v>April</v>
      </c>
      <c r="AB2" s="106" t="str">
        <f>U2</f>
        <v>Mei</v>
      </c>
      <c r="AC2" s="107" t="str">
        <f>V2</f>
        <v>Juni</v>
      </c>
    </row>
    <row r="3" spans="1:29" s="1" customFormat="1" x14ac:dyDescent="0.2">
      <c r="A3" s="56" t="str">
        <f>IF('Uitdraai administratie 2019'!A3="","",'Uitdraai administratie 2019'!A3)</f>
        <v>Zilveren Kruis</v>
      </c>
      <c r="B3" s="111">
        <f>IF('Uitdraai administratie 2019'!B3="","",'Uitdraai administratie 2019'!B3)</f>
        <v>3311</v>
      </c>
      <c r="C3" s="59">
        <f>IFERROR(VLOOKUP($B3,'Uitdraai administratie 2020'!$B$3:$H$50,2,FALSE),0)</f>
        <v>0</v>
      </c>
      <c r="D3" s="60">
        <f>IFERROR(VLOOKUP($B3,'Uitdraai administratie 2020'!$B$3:$H$50,3,FALSE),0)</f>
        <v>0</v>
      </c>
      <c r="E3" s="60">
        <f>IFERROR(VLOOKUP($B3,'Uitdraai administratie 2020'!$B$3:$H$50,4,FALSE),0)</f>
        <v>0</v>
      </c>
      <c r="F3" s="60">
        <f>IFERROR(VLOOKUP($B3,'Uitdraai administratie 2020'!$B$3:$H$50,5,FALSE),0)</f>
        <v>0</v>
      </c>
      <c r="G3" s="60">
        <f>IFERROR(VLOOKUP($B3,'Uitdraai administratie 2020'!$B$3:$H$50,6,FALSE),0)</f>
        <v>0</v>
      </c>
      <c r="H3" s="61">
        <f>IFERROR(VLOOKUP($B3,'Uitdraai administratie 2020'!$B$3:$H$50,7,FALSE),0)</f>
        <v>0</v>
      </c>
      <c r="I3" s="38">
        <v>1112.3699999999999</v>
      </c>
      <c r="J3" s="38"/>
      <c r="K3" s="38"/>
      <c r="L3" s="38"/>
      <c r="M3" s="38"/>
      <c r="N3" s="39"/>
      <c r="O3" s="6">
        <f>SUM(E3:H3)</f>
        <v>0</v>
      </c>
      <c r="P3" s="74"/>
      <c r="Q3" s="16" t="str">
        <f>IFERROR(VLOOKUP(B3,'Uitdraai administratie 2019'!B:Q,16,FALSE),"")</f>
        <v/>
      </c>
      <c r="R3" s="74"/>
      <c r="S3" s="84" t="str">
        <f>IF($Q3&lt;Overzicht.!$C$4,"NVT",IFERROR(MAX(IF(($Q3*Overzicht.!$C$2)&gt;Overzicht.!$C$4,($Q3-E3)*Overzicht.!$C$2,0),0),""))</f>
        <v/>
      </c>
      <c r="T3" s="85" t="str">
        <f>IF($Q3&lt;Overzicht.!$C$4,"NVT",IFERROR(MAX(IF(($Q3*Overzicht.!$C$2)&gt;Overzicht.!$C$4,($Q3-F3)*Overzicht.!$C$2,0),0),""))</f>
        <v/>
      </c>
      <c r="U3" s="85" t="str">
        <f>IF($Q3&lt;Overzicht.!$C$4,"NVT",IFERROR(MAX(IF(($Q3*Overzicht.!$C$2)&gt;Overzicht.!$C$4,($Q3-G3)*Overzicht.!$C$2,0),0),""))</f>
        <v/>
      </c>
      <c r="V3" s="86" t="str">
        <f>IF($Q3&lt;Overzicht.!$C$4,"NVT",IFERROR(MAX(IF(($Q3*Overzicht.!$C$2)&gt;Overzicht.!$C$4,($Q3-H3)*Overzicht.!$C$2,0),0),""))</f>
        <v/>
      </c>
      <c r="W3" s="74"/>
      <c r="X3" s="108">
        <v>0</v>
      </c>
      <c r="Y3" s="74"/>
      <c r="Z3" s="84" t="str">
        <f t="shared" ref="Z3:Z50" si="0">IF(S3="NVT","NVT",IFERROR(MAX(S3-X3,0),""))</f>
        <v/>
      </c>
      <c r="AA3" s="85" t="str">
        <f t="shared" ref="AA3:AA50" si="1">IF(T3="NVT","NVT",IFERROR(MAX(IF((X3-S3)&gt;0,T3-(X3-S3),T3),0),""))</f>
        <v/>
      </c>
      <c r="AB3" s="85" t="str">
        <f t="shared" ref="AB3:AB50" si="2">IF(U3="NVT","NVT",IFERROR(MAX(IF((X3-S3-T3)&gt;0,U3-(X3-S3-T3),U3),0),""))</f>
        <v/>
      </c>
      <c r="AC3" s="86" t="str">
        <f t="shared" ref="AC3:AC50" si="3">IF(V3="NVT","NVT",IFERROR(MAX(IF((X3-S3-T3-U3)&gt;0,V3-(X3-S3-T3-U3),V3),0),""))</f>
        <v/>
      </c>
    </row>
    <row r="4" spans="1:29" s="1" customFormat="1" x14ac:dyDescent="0.2">
      <c r="A4" s="57" t="str">
        <f>IF('Uitdraai administratie 2019'!A4="","",'Uitdraai administratie 2019'!A4)</f>
        <v>VGZ</v>
      </c>
      <c r="B4" s="112">
        <f>IF('Uitdraai administratie 2019'!B4="","",'Uitdraai administratie 2019'!B4)</f>
        <v>7095</v>
      </c>
      <c r="C4" s="62">
        <f>IFERROR(VLOOKUP($B4,'Uitdraai administratie 2020'!$B$3:$H$50,2,FALSE),0)</f>
        <v>0</v>
      </c>
      <c r="D4" s="63">
        <f>IFERROR(VLOOKUP($B4,'Uitdraai administratie 2020'!$B$3:$H$50,3,FALSE),0)</f>
        <v>0</v>
      </c>
      <c r="E4" s="63">
        <f>IFERROR(VLOOKUP($B4,'Uitdraai administratie 2020'!$B$3:$H$50,4,FALSE),0)</f>
        <v>0</v>
      </c>
      <c r="F4" s="63">
        <f>IFERROR(VLOOKUP($B4,'Uitdraai administratie 2020'!$B$3:$H$50,5,FALSE),0)</f>
        <v>0</v>
      </c>
      <c r="G4" s="63">
        <f>IFERROR(VLOOKUP($B4,'Uitdraai administratie 2020'!$B$3:$H$50,6,FALSE),0)</f>
        <v>0</v>
      </c>
      <c r="H4" s="64">
        <f>IFERROR(VLOOKUP($B4,'Uitdraai administratie 2020'!$B$3:$H$50,7,FALSE),0)</f>
        <v>0</v>
      </c>
      <c r="I4" s="40">
        <v>3924</v>
      </c>
      <c r="J4" s="40"/>
      <c r="K4" s="40"/>
      <c r="L4" s="40"/>
      <c r="M4" s="40"/>
      <c r="N4" s="41"/>
      <c r="O4" s="6">
        <f t="shared" ref="O4:O50" si="4">SUM(E4:H4)</f>
        <v>0</v>
      </c>
      <c r="P4" s="74"/>
      <c r="Q4" s="16" t="str">
        <f>IFERROR(VLOOKUP(B4,'Uitdraai administratie 2019'!B:Q,16,FALSE),"")</f>
        <v/>
      </c>
      <c r="R4" s="74"/>
      <c r="S4" s="81" t="str">
        <f>IF($Q4&lt;Overzicht.!$C$4,"NVT",IFERROR(MAX(IF(($Q4*Overzicht.!$C$2)&gt;Overzicht.!$C$4,($Q4-E4)*Overzicht.!$C$2,0),0),""))</f>
        <v/>
      </c>
      <c r="T4" s="80" t="str">
        <f>IF($Q4&lt;Overzicht.!$C$4,"NVT",IFERROR(MAX(IF(($Q4*Overzicht.!$C$2)&gt;Overzicht.!$C$4,($Q4-F4)*Overzicht.!$C$2,0),0),""))</f>
        <v/>
      </c>
      <c r="U4" s="80" t="str">
        <f>IF($Q4&lt;Overzicht.!$C$4,"NVT",IFERROR(MAX(IF(($Q4*Overzicht.!$C$2)&gt;Overzicht.!$C$4,($Q4-G4)*Overzicht.!$C$2,0),0),""))</f>
        <v/>
      </c>
      <c r="V4" s="6" t="str">
        <f>IF($Q4&lt;Overzicht.!$C$4,"NVT",IFERROR(MAX(IF(($Q4*Overzicht.!$C$2)&gt;Overzicht.!$C$4,($Q4-H4)*Overzicht.!$C$2,0),0),""))</f>
        <v/>
      </c>
      <c r="W4" s="74"/>
      <c r="X4" s="108">
        <v>0</v>
      </c>
      <c r="Y4" s="74"/>
      <c r="Z4" s="81" t="str">
        <f t="shared" si="0"/>
        <v/>
      </c>
      <c r="AA4" s="80" t="str">
        <f t="shared" si="1"/>
        <v/>
      </c>
      <c r="AB4" s="80" t="str">
        <f t="shared" si="2"/>
        <v/>
      </c>
      <c r="AC4" s="6" t="str">
        <f t="shared" si="3"/>
        <v/>
      </c>
    </row>
    <row r="5" spans="1:29" s="1" customFormat="1" x14ac:dyDescent="0.2">
      <c r="A5" s="57" t="str">
        <f>IF('Uitdraai administratie 2019'!A5="","",'Uitdraai administratie 2019'!A5)</f>
        <v>Avero</v>
      </c>
      <c r="B5" s="112">
        <f>IF('Uitdraai administratie 2019'!B5="","",'Uitdraai administratie 2019'!B5)</f>
        <v>3329</v>
      </c>
      <c r="C5" s="62">
        <f>IFERROR(VLOOKUP($B5,'Uitdraai administratie 2020'!$B$3:$H$50,2,FALSE),0)</f>
        <v>0</v>
      </c>
      <c r="D5" s="63">
        <f>IFERROR(VLOOKUP($B5,'Uitdraai administratie 2020'!$B$3:$H$50,3,FALSE),0)</f>
        <v>0</v>
      </c>
      <c r="E5" s="63">
        <f>IFERROR(VLOOKUP($B5,'Uitdraai administratie 2020'!$B$3:$H$50,4,FALSE),0)</f>
        <v>0</v>
      </c>
      <c r="F5" s="63">
        <f>IFERROR(VLOOKUP($B5,'Uitdraai administratie 2020'!$B$3:$H$50,5,FALSE),0)</f>
        <v>0</v>
      </c>
      <c r="G5" s="63">
        <f>IFERROR(VLOOKUP($B5,'Uitdraai administratie 2020'!$B$3:$H$50,6,FALSE),0)</f>
        <v>0</v>
      </c>
      <c r="H5" s="64">
        <f>IFERROR(VLOOKUP($B5,'Uitdraai administratie 2020'!$B$3:$H$50,7,FALSE),0)</f>
        <v>0</v>
      </c>
      <c r="I5" s="40">
        <v>591.08000000000004</v>
      </c>
      <c r="J5" s="40"/>
      <c r="K5" s="40"/>
      <c r="L5" s="38"/>
      <c r="M5" s="38"/>
      <c r="N5" s="39"/>
      <c r="O5" s="6">
        <f t="shared" si="4"/>
        <v>0</v>
      </c>
      <c r="P5" s="74"/>
      <c r="Q5" s="16" t="str">
        <f>IFERROR(VLOOKUP(B5,'Uitdraai administratie 2019'!B:Q,16,FALSE),"")</f>
        <v/>
      </c>
      <c r="R5" s="74"/>
      <c r="S5" s="81" t="str">
        <f>IF($Q5&lt;Overzicht.!$C$4,"NVT",IFERROR(MAX(IF(($Q5*Overzicht.!$C$2)&gt;Overzicht.!$C$4,($Q5-E5)*Overzicht.!$C$2,0),0),""))</f>
        <v/>
      </c>
      <c r="T5" s="80" t="str">
        <f>IF($Q5&lt;Overzicht.!$C$4,"NVT",IFERROR(MAX(IF(($Q5*Overzicht.!$C$2)&gt;Overzicht.!$C$4,($Q5-F5)*Overzicht.!$C$2,0),0),""))</f>
        <v/>
      </c>
      <c r="U5" s="80" t="str">
        <f>IF($Q5&lt;Overzicht.!$C$4,"NVT",IFERROR(MAX(IF(($Q5*Overzicht.!$C$2)&gt;Overzicht.!$C$4,($Q5-G5)*Overzicht.!$C$2,0),0),""))</f>
        <v/>
      </c>
      <c r="V5" s="6" t="str">
        <f>IF($Q5&lt;Overzicht.!$C$4,"NVT",IFERROR(MAX(IF(($Q5*Overzicht.!$C$2)&gt;Overzicht.!$C$4,($Q5-H5)*Overzicht.!$C$2,0),0),""))</f>
        <v/>
      </c>
      <c r="W5" s="74"/>
      <c r="X5" s="108">
        <v>0</v>
      </c>
      <c r="Y5" s="74"/>
      <c r="Z5" s="81" t="str">
        <f t="shared" si="0"/>
        <v/>
      </c>
      <c r="AA5" s="80" t="str">
        <f t="shared" si="1"/>
        <v/>
      </c>
      <c r="AB5" s="80" t="str">
        <f t="shared" si="2"/>
        <v/>
      </c>
      <c r="AC5" s="6" t="str">
        <f t="shared" si="3"/>
        <v/>
      </c>
    </row>
    <row r="6" spans="1:29" s="1" customFormat="1" x14ac:dyDescent="0.2">
      <c r="A6" s="57" t="str">
        <f>IF('Uitdraai administratie 2019'!A6="","",'Uitdraai administratie 2019'!A6)</f>
        <v>Interpolis</v>
      </c>
      <c r="B6" s="112">
        <f>IF('Uitdraai administratie 2019'!B6="","",'Uitdraai administratie 2019'!B6)</f>
        <v>3313</v>
      </c>
      <c r="C6" s="62">
        <f>IFERROR(VLOOKUP($B6,'Uitdraai administratie 2020'!$B$3:$H$50,2,FALSE),0)</f>
        <v>0</v>
      </c>
      <c r="D6" s="63">
        <f>IFERROR(VLOOKUP($B6,'Uitdraai administratie 2020'!$B$3:$H$50,3,FALSE),0)</f>
        <v>0</v>
      </c>
      <c r="E6" s="63">
        <f>IFERROR(VLOOKUP($B6,'Uitdraai administratie 2020'!$B$3:$H$50,4,FALSE),0)</f>
        <v>0</v>
      </c>
      <c r="F6" s="63">
        <f>IFERROR(VLOOKUP($B6,'Uitdraai administratie 2020'!$B$3:$H$50,5,FALSE),0)</f>
        <v>0</v>
      </c>
      <c r="G6" s="63">
        <f>IFERROR(VLOOKUP($B6,'Uitdraai administratie 2020'!$B$3:$H$50,6,FALSE),0)</f>
        <v>0</v>
      </c>
      <c r="H6" s="64">
        <f>IFERROR(VLOOKUP($B6,'Uitdraai administratie 2020'!$B$3:$H$50,7,FALSE),0)</f>
        <v>0</v>
      </c>
      <c r="I6" s="38">
        <v>0</v>
      </c>
      <c r="J6" s="38"/>
      <c r="K6" s="38"/>
      <c r="L6" s="38"/>
      <c r="M6" s="38"/>
      <c r="N6" s="39"/>
      <c r="O6" s="6">
        <f t="shared" si="4"/>
        <v>0</v>
      </c>
      <c r="P6" s="74"/>
      <c r="Q6" s="16" t="str">
        <f>IFERROR(VLOOKUP(B6,'Uitdraai administratie 2019'!B:Q,16,FALSE),"")</f>
        <v/>
      </c>
      <c r="R6" s="74"/>
      <c r="S6" s="81" t="str">
        <f>IF($Q6&lt;Overzicht.!$C$4,"NVT",IFERROR(MAX(IF(($Q6*Overzicht.!$C$2)&gt;Overzicht.!$C$4,($Q6-E6)*Overzicht.!$C$2,0),0),""))</f>
        <v/>
      </c>
      <c r="T6" s="80" t="str">
        <f>IF($Q6&lt;Overzicht.!$C$4,"NVT",IFERROR(MAX(IF(($Q6*Overzicht.!$C$2)&gt;Overzicht.!$C$4,($Q6-F6)*Overzicht.!$C$2,0),0),""))</f>
        <v/>
      </c>
      <c r="U6" s="80" t="str">
        <f>IF($Q6&lt;Overzicht.!$C$4,"NVT",IFERROR(MAX(IF(($Q6*Overzicht.!$C$2)&gt;Overzicht.!$C$4,($Q6-G6)*Overzicht.!$C$2,0),0),""))</f>
        <v/>
      </c>
      <c r="V6" s="6" t="str">
        <f>IF($Q6&lt;Overzicht.!$C$4,"NVT",IFERROR(MAX(IF(($Q6*Overzicht.!$C$2)&gt;Overzicht.!$C$4,($Q6-H6)*Overzicht.!$C$2,0),0),""))</f>
        <v/>
      </c>
      <c r="W6" s="74"/>
      <c r="X6" s="108">
        <v>0</v>
      </c>
      <c r="Y6" s="74"/>
      <c r="Z6" s="81" t="str">
        <f t="shared" si="0"/>
        <v/>
      </c>
      <c r="AA6" s="80" t="str">
        <f t="shared" si="1"/>
        <v/>
      </c>
      <c r="AB6" s="80" t="str">
        <f t="shared" si="2"/>
        <v/>
      </c>
      <c r="AC6" s="6" t="str">
        <f t="shared" si="3"/>
        <v/>
      </c>
    </row>
    <row r="7" spans="1:29" s="1" customFormat="1" x14ac:dyDescent="0.2">
      <c r="A7" s="57" t="str">
        <f>IF('Uitdraai administratie 2019'!A7="","",'Uitdraai administratie 2019'!A7)</f>
        <v>Stad Holland</v>
      </c>
      <c r="B7" s="112">
        <f>IF('Uitdraai administratie 2019'!B7="","",'Uitdraai administratie 2019'!B7)</f>
        <v>7037</v>
      </c>
      <c r="C7" s="62">
        <f>IFERROR(VLOOKUP($B7,'Uitdraai administratie 2020'!$B$3:$H$50,2,FALSE),0)</f>
        <v>0</v>
      </c>
      <c r="D7" s="63">
        <f>IFERROR(VLOOKUP($B7,'Uitdraai administratie 2020'!$B$3:$H$50,3,FALSE),0)</f>
        <v>0</v>
      </c>
      <c r="E7" s="63">
        <f>IFERROR(VLOOKUP($B7,'Uitdraai administratie 2020'!$B$3:$H$50,4,FALSE),0)</f>
        <v>0</v>
      </c>
      <c r="F7" s="63">
        <f>IFERROR(VLOOKUP($B7,'Uitdraai administratie 2020'!$B$3:$H$50,5,FALSE),0)</f>
        <v>0</v>
      </c>
      <c r="G7" s="63">
        <f>IFERROR(VLOOKUP($B7,'Uitdraai administratie 2020'!$B$3:$H$50,6,FALSE),0)</f>
        <v>0</v>
      </c>
      <c r="H7" s="64">
        <f>IFERROR(VLOOKUP($B7,'Uitdraai administratie 2020'!$B$3:$H$50,7,FALSE),0)</f>
        <v>0</v>
      </c>
      <c r="I7" s="38">
        <v>0</v>
      </c>
      <c r="J7" s="38"/>
      <c r="K7" s="38"/>
      <c r="L7" s="38"/>
      <c r="M7" s="38"/>
      <c r="N7" s="39"/>
      <c r="O7" s="6">
        <f t="shared" si="4"/>
        <v>0</v>
      </c>
      <c r="P7" s="74"/>
      <c r="Q7" s="16" t="str">
        <f>IFERROR(VLOOKUP(B7,'Uitdraai administratie 2019'!B:Q,16,FALSE),"")</f>
        <v/>
      </c>
      <c r="R7" s="74"/>
      <c r="S7" s="81" t="str">
        <f>IF($Q7&lt;Overzicht.!$C$4,"NVT",IFERROR(MAX(IF(($Q7*Overzicht.!$C$2)&gt;Overzicht.!$C$4,($Q7-E7)*Overzicht.!$C$2,0),0),""))</f>
        <v/>
      </c>
      <c r="T7" s="80" t="str">
        <f>IF($Q7&lt;Overzicht.!$C$4,"NVT",IFERROR(MAX(IF(($Q7*Overzicht.!$C$2)&gt;Overzicht.!$C$4,($Q7-F7)*Overzicht.!$C$2,0),0),""))</f>
        <v/>
      </c>
      <c r="U7" s="80" t="str">
        <f>IF($Q7&lt;Overzicht.!$C$4,"NVT",IFERROR(MAX(IF(($Q7*Overzicht.!$C$2)&gt;Overzicht.!$C$4,($Q7-G7)*Overzicht.!$C$2,0),0),""))</f>
        <v/>
      </c>
      <c r="V7" s="6" t="str">
        <f>IF($Q7&lt;Overzicht.!$C$4,"NVT",IFERROR(MAX(IF(($Q7*Overzicht.!$C$2)&gt;Overzicht.!$C$4,($Q7-H7)*Overzicht.!$C$2,0),0),""))</f>
        <v/>
      </c>
      <c r="W7" s="74"/>
      <c r="X7" s="108">
        <v>0</v>
      </c>
      <c r="Y7" s="74"/>
      <c r="Z7" s="81" t="str">
        <f t="shared" si="0"/>
        <v/>
      </c>
      <c r="AA7" s="80" t="str">
        <f t="shared" si="1"/>
        <v/>
      </c>
      <c r="AB7" s="80" t="str">
        <f t="shared" si="2"/>
        <v/>
      </c>
      <c r="AC7" s="6" t="str">
        <f t="shared" si="3"/>
        <v/>
      </c>
    </row>
    <row r="8" spans="1:29" s="1" customFormat="1" x14ac:dyDescent="0.2">
      <c r="A8" s="57" t="str">
        <f>IF('Uitdraai administratie 2019'!A8="","",'Uitdraai administratie 2019'!A8)</f>
        <v>Zorg &amp; Zekerheid</v>
      </c>
      <c r="B8" s="112">
        <f>IF('Uitdraai administratie 2019'!B8="","",'Uitdraai administratie 2019'!B8)</f>
        <v>7085</v>
      </c>
      <c r="C8" s="62">
        <f>IFERROR(VLOOKUP($B8,'Uitdraai administratie 2020'!$B$3:$H$50,2,FALSE),0)</f>
        <v>0</v>
      </c>
      <c r="D8" s="63">
        <f>IFERROR(VLOOKUP($B8,'Uitdraai administratie 2020'!$B$3:$H$50,3,FALSE),0)</f>
        <v>0</v>
      </c>
      <c r="E8" s="63">
        <f>IFERROR(VLOOKUP($B8,'Uitdraai administratie 2020'!$B$3:$H$50,4,FALSE),0)</f>
        <v>0</v>
      </c>
      <c r="F8" s="63">
        <f>IFERROR(VLOOKUP($B8,'Uitdraai administratie 2020'!$B$3:$H$50,5,FALSE),0)</f>
        <v>0</v>
      </c>
      <c r="G8" s="63">
        <f>IFERROR(VLOOKUP($B8,'Uitdraai administratie 2020'!$B$3:$H$50,6,FALSE),0)</f>
        <v>0</v>
      </c>
      <c r="H8" s="64">
        <f>IFERROR(VLOOKUP($B8,'Uitdraai administratie 2020'!$B$3:$H$50,7,FALSE),0)</f>
        <v>0</v>
      </c>
      <c r="I8" s="38">
        <v>0</v>
      </c>
      <c r="J8" s="38"/>
      <c r="K8" s="38"/>
      <c r="L8" s="38"/>
      <c r="M8" s="38"/>
      <c r="N8" s="39"/>
      <c r="O8" s="6">
        <f t="shared" si="4"/>
        <v>0</v>
      </c>
      <c r="P8" s="74"/>
      <c r="Q8" s="16" t="str">
        <f>IFERROR(VLOOKUP(B8,'Uitdraai administratie 2019'!B:Q,16,FALSE),"")</f>
        <v/>
      </c>
      <c r="R8" s="74"/>
      <c r="S8" s="81" t="str">
        <f>IF($Q8&lt;Overzicht.!$C$4,"NVT",IFERROR(MAX(IF(($Q8*Overzicht.!$C$2)&gt;Overzicht.!$C$4,($Q8-E8)*Overzicht.!$C$2,0),0),""))</f>
        <v/>
      </c>
      <c r="T8" s="80" t="str">
        <f>IF($Q8&lt;Overzicht.!$C$4,"NVT",IFERROR(MAX(IF(($Q8*Overzicht.!$C$2)&gt;Overzicht.!$C$4,($Q8-F8)*Overzicht.!$C$2,0),0),""))</f>
        <v/>
      </c>
      <c r="U8" s="80" t="str">
        <f>IF($Q8&lt;Overzicht.!$C$4,"NVT",IFERROR(MAX(IF(($Q8*Overzicht.!$C$2)&gt;Overzicht.!$C$4,($Q8-G8)*Overzicht.!$C$2,0),0),""))</f>
        <v/>
      </c>
      <c r="V8" s="6" t="str">
        <f>IF($Q8&lt;Overzicht.!$C$4,"NVT",IFERROR(MAX(IF(($Q8*Overzicht.!$C$2)&gt;Overzicht.!$C$4,($Q8-H8)*Overzicht.!$C$2,0),0),""))</f>
        <v/>
      </c>
      <c r="W8" s="74"/>
      <c r="X8" s="108">
        <v>0</v>
      </c>
      <c r="Y8" s="74"/>
      <c r="Z8" s="81" t="str">
        <f t="shared" si="0"/>
        <v/>
      </c>
      <c r="AA8" s="80" t="str">
        <f t="shared" si="1"/>
        <v/>
      </c>
      <c r="AB8" s="80" t="str">
        <f t="shared" si="2"/>
        <v/>
      </c>
      <c r="AC8" s="6" t="str">
        <f t="shared" si="3"/>
        <v/>
      </c>
    </row>
    <row r="9" spans="1:29" s="1" customFormat="1" x14ac:dyDescent="0.2">
      <c r="A9" s="57" t="str">
        <f>IF('Uitdraai administratie 2019'!A9="","",'Uitdraai administratie 2019'!A9)</f>
        <v>UMC</v>
      </c>
      <c r="B9" s="112">
        <f>IF('Uitdraai administratie 2019'!B9="","",'Uitdraai administratie 2019'!B9)</f>
        <v>736</v>
      </c>
      <c r="C9" s="62">
        <f>IFERROR(VLOOKUP($B9,'Uitdraai administratie 2020'!$B$3:$H$50,2,FALSE),0)</f>
        <v>0</v>
      </c>
      <c r="D9" s="63">
        <f>IFERROR(VLOOKUP($B9,'Uitdraai administratie 2020'!$B$3:$H$50,3,FALSE),0)</f>
        <v>0</v>
      </c>
      <c r="E9" s="63">
        <f>IFERROR(VLOOKUP($B9,'Uitdraai administratie 2020'!$B$3:$H$50,4,FALSE),0)</f>
        <v>0</v>
      </c>
      <c r="F9" s="63">
        <f>IFERROR(VLOOKUP($B9,'Uitdraai administratie 2020'!$B$3:$H$50,5,FALSE),0)</f>
        <v>0</v>
      </c>
      <c r="G9" s="63">
        <f>IFERROR(VLOOKUP($B9,'Uitdraai administratie 2020'!$B$3:$H$50,6,FALSE),0)</f>
        <v>0</v>
      </c>
      <c r="H9" s="64">
        <f>IFERROR(VLOOKUP($B9,'Uitdraai administratie 2020'!$B$3:$H$50,7,FALSE),0)</f>
        <v>0</v>
      </c>
      <c r="I9" s="38">
        <v>0</v>
      </c>
      <c r="J9" s="40"/>
      <c r="K9" s="40"/>
      <c r="L9" s="40"/>
      <c r="M9" s="40"/>
      <c r="N9" s="41"/>
      <c r="O9" s="6">
        <f t="shared" si="4"/>
        <v>0</v>
      </c>
      <c r="P9" s="74"/>
      <c r="Q9" s="16" t="str">
        <f>IFERROR(VLOOKUP(B9,'Uitdraai administratie 2019'!B:Q,16,FALSE),"")</f>
        <v/>
      </c>
      <c r="R9" s="74"/>
      <c r="S9" s="81" t="str">
        <f>IF($Q9&lt;Overzicht.!$C$4,"NVT",IFERROR(MAX(IF(($Q9*Overzicht.!$C$2)&gt;Overzicht.!$C$4,($Q9-E9)*Overzicht.!$C$2,0),0),""))</f>
        <v/>
      </c>
      <c r="T9" s="80" t="str">
        <f>IF($Q9&lt;Overzicht.!$C$4,"NVT",IFERROR(MAX(IF(($Q9*Overzicht.!$C$2)&gt;Overzicht.!$C$4,($Q9-F9)*Overzicht.!$C$2,0),0),""))</f>
        <v/>
      </c>
      <c r="U9" s="80" t="str">
        <f>IF($Q9&lt;Overzicht.!$C$4,"NVT",IFERROR(MAX(IF(($Q9*Overzicht.!$C$2)&gt;Overzicht.!$C$4,($Q9-G9)*Overzicht.!$C$2,0),0),""))</f>
        <v/>
      </c>
      <c r="V9" s="6" t="str">
        <f>IF($Q9&lt;Overzicht.!$C$4,"NVT",IFERROR(MAX(IF(($Q9*Overzicht.!$C$2)&gt;Overzicht.!$C$4,($Q9-H9)*Overzicht.!$C$2,0),0),""))</f>
        <v/>
      </c>
      <c r="W9" s="74"/>
      <c r="X9" s="108">
        <v>0</v>
      </c>
      <c r="Y9" s="74"/>
      <c r="Z9" s="81" t="str">
        <f t="shared" si="0"/>
        <v/>
      </c>
      <c r="AA9" s="80" t="str">
        <f t="shared" si="1"/>
        <v/>
      </c>
      <c r="AB9" s="80" t="str">
        <f t="shared" si="2"/>
        <v/>
      </c>
      <c r="AC9" s="6" t="str">
        <f t="shared" si="3"/>
        <v/>
      </c>
    </row>
    <row r="10" spans="1:29" s="1" customFormat="1" x14ac:dyDescent="0.2">
      <c r="A10" s="57" t="str">
        <f>IF('Uitdraai administratie 2019'!A10="","",'Uitdraai administratie 2019'!A10)</f>
        <v>DE FRIESLAND zorgverzekeraar</v>
      </c>
      <c r="B10" s="112">
        <f>IF('Uitdraai administratie 2019'!B10="","",'Uitdraai administratie 2019'!B10)</f>
        <v>7084</v>
      </c>
      <c r="C10" s="62">
        <f>IFERROR(VLOOKUP($B10,'Uitdraai administratie 2020'!$B$3:$H$50,2,FALSE),0)</f>
        <v>0</v>
      </c>
      <c r="D10" s="63">
        <f>IFERROR(VLOOKUP($B10,'Uitdraai administratie 2020'!$B$3:$H$50,3,FALSE),0)</f>
        <v>0</v>
      </c>
      <c r="E10" s="63">
        <f>IFERROR(VLOOKUP($B10,'Uitdraai administratie 2020'!$B$3:$H$50,4,FALSE),0)</f>
        <v>0</v>
      </c>
      <c r="F10" s="63">
        <f>IFERROR(VLOOKUP($B10,'Uitdraai administratie 2020'!$B$3:$H$50,5,FALSE),0)</f>
        <v>0</v>
      </c>
      <c r="G10" s="63">
        <f>IFERROR(VLOOKUP($B10,'Uitdraai administratie 2020'!$B$3:$H$50,6,FALSE),0)</f>
        <v>0</v>
      </c>
      <c r="H10" s="64">
        <f>IFERROR(VLOOKUP($B10,'Uitdraai administratie 2020'!$B$3:$H$50,7,FALSE),0)</f>
        <v>0</v>
      </c>
      <c r="I10" s="38">
        <v>4913.75</v>
      </c>
      <c r="J10" s="38"/>
      <c r="K10" s="38"/>
      <c r="L10" s="38"/>
      <c r="M10" s="38"/>
      <c r="N10" s="39"/>
      <c r="O10" s="6">
        <f t="shared" si="4"/>
        <v>0</v>
      </c>
      <c r="P10" s="74"/>
      <c r="Q10" s="16" t="str">
        <f>IFERROR(VLOOKUP(B10,'Uitdraai administratie 2019'!B:Q,16,FALSE),"")</f>
        <v/>
      </c>
      <c r="R10" s="74"/>
      <c r="S10" s="81" t="str">
        <f>IF($Q10&lt;Overzicht.!$C$4,"NVT",IFERROR(MAX(IF(($Q10*Overzicht.!$C$2)&gt;Overzicht.!$C$4,($Q10-E10)*Overzicht.!$C$2,0),0),""))</f>
        <v/>
      </c>
      <c r="T10" s="80" t="str">
        <f>IF($Q10&lt;Overzicht.!$C$4,"NVT",IFERROR(MAX(IF(($Q10*Overzicht.!$C$2)&gt;Overzicht.!$C$4,($Q10-F10)*Overzicht.!$C$2,0),0),""))</f>
        <v/>
      </c>
      <c r="U10" s="80" t="str">
        <f>IF($Q10&lt;Overzicht.!$C$4,"NVT",IFERROR(MAX(IF(($Q10*Overzicht.!$C$2)&gt;Overzicht.!$C$4,($Q10-G10)*Overzicht.!$C$2,0),0),""))</f>
        <v/>
      </c>
      <c r="V10" s="6" t="str">
        <f>IF($Q10&lt;Overzicht.!$C$4,"NVT",IFERROR(MAX(IF(($Q10*Overzicht.!$C$2)&gt;Overzicht.!$C$4,($Q10-H10)*Overzicht.!$C$2,0),0),""))</f>
        <v/>
      </c>
      <c r="W10" s="74"/>
      <c r="X10" s="108">
        <v>0</v>
      </c>
      <c r="Y10" s="74"/>
      <c r="Z10" s="81" t="str">
        <f t="shared" si="0"/>
        <v/>
      </c>
      <c r="AA10" s="80" t="str">
        <f t="shared" si="1"/>
        <v/>
      </c>
      <c r="AB10" s="80" t="str">
        <f t="shared" si="2"/>
        <v/>
      </c>
      <c r="AC10" s="6" t="str">
        <f t="shared" si="3"/>
        <v/>
      </c>
    </row>
    <row r="11" spans="1:29" s="1" customFormat="1" x14ac:dyDescent="0.2">
      <c r="A11" s="57" t="str">
        <f>IF('Uitdraai administratie 2019'!A11="","",'Uitdraai administratie 2019'!A11)</f>
        <v>IZZ</v>
      </c>
      <c r="B11" s="112">
        <f>IF('Uitdraai administratie 2019'!B11="","",'Uitdraai administratie 2019'!B11)</f>
        <v>9015</v>
      </c>
      <c r="C11" s="62">
        <f>IFERROR(VLOOKUP($B11,'Uitdraai administratie 2020'!$B$3:$H$50,2,FALSE),0)</f>
        <v>0</v>
      </c>
      <c r="D11" s="63">
        <f>IFERROR(VLOOKUP($B11,'Uitdraai administratie 2020'!$B$3:$H$50,3,FALSE),0)</f>
        <v>0</v>
      </c>
      <c r="E11" s="63">
        <f>IFERROR(VLOOKUP($B11,'Uitdraai administratie 2020'!$B$3:$H$50,4,FALSE),0)</f>
        <v>0</v>
      </c>
      <c r="F11" s="63">
        <f>IFERROR(VLOOKUP($B11,'Uitdraai administratie 2020'!$B$3:$H$50,5,FALSE),0)</f>
        <v>0</v>
      </c>
      <c r="G11" s="63">
        <f>IFERROR(VLOOKUP($B11,'Uitdraai administratie 2020'!$B$3:$H$50,6,FALSE),0)</f>
        <v>0</v>
      </c>
      <c r="H11" s="64">
        <f>IFERROR(VLOOKUP($B11,'Uitdraai administratie 2020'!$B$3:$H$50,7,FALSE),0)</f>
        <v>0</v>
      </c>
      <c r="I11" s="40">
        <v>529.84</v>
      </c>
      <c r="J11" s="40"/>
      <c r="K11" s="40"/>
      <c r="L11" s="40"/>
      <c r="M11" s="40"/>
      <c r="N11" s="41"/>
      <c r="O11" s="6">
        <f t="shared" si="4"/>
        <v>0</v>
      </c>
      <c r="P11" s="74"/>
      <c r="Q11" s="16" t="str">
        <f>IFERROR(VLOOKUP(B11,'Uitdraai administratie 2019'!B:Q,16,FALSE),"")</f>
        <v/>
      </c>
      <c r="R11" s="74"/>
      <c r="S11" s="81" t="str">
        <f>IF($Q11&lt;Overzicht.!$C$4,"NVT",IFERROR(MAX(IF(($Q11*Overzicht.!$C$2)&gt;Overzicht.!$C$4,($Q11-E11)*Overzicht.!$C$2,0),0),""))</f>
        <v/>
      </c>
      <c r="T11" s="80" t="str">
        <f>IF($Q11&lt;Overzicht.!$C$4,"NVT",IFERROR(MAX(IF(($Q11*Overzicht.!$C$2)&gt;Overzicht.!$C$4,($Q11-F11)*Overzicht.!$C$2,0),0),""))</f>
        <v/>
      </c>
      <c r="U11" s="80" t="str">
        <f>IF($Q11&lt;Overzicht.!$C$4,"NVT",IFERROR(MAX(IF(($Q11*Overzicht.!$C$2)&gt;Overzicht.!$C$4,($Q11-G11)*Overzicht.!$C$2,0),0),""))</f>
        <v/>
      </c>
      <c r="V11" s="6" t="str">
        <f>IF($Q11&lt;Overzicht.!$C$4,"NVT",IFERROR(MAX(IF(($Q11*Overzicht.!$C$2)&gt;Overzicht.!$C$4,($Q11-H11)*Overzicht.!$C$2,0),0),""))</f>
        <v/>
      </c>
      <c r="W11" s="74"/>
      <c r="X11" s="108">
        <v>0</v>
      </c>
      <c r="Y11" s="74"/>
      <c r="Z11" s="81" t="str">
        <f t="shared" si="0"/>
        <v/>
      </c>
      <c r="AA11" s="80" t="str">
        <f t="shared" si="1"/>
        <v/>
      </c>
      <c r="AB11" s="80" t="str">
        <f t="shared" si="2"/>
        <v/>
      </c>
      <c r="AC11" s="6" t="str">
        <f t="shared" si="3"/>
        <v/>
      </c>
    </row>
    <row r="12" spans="1:29" s="1" customFormat="1" x14ac:dyDescent="0.2">
      <c r="A12" s="57" t="str">
        <f>IF('Uitdraai administratie 2019'!A12="","",'Uitdraai administratie 2019'!A12)</f>
        <v>CZ, Nationale Nederlanden, OHRA</v>
      </c>
      <c r="B12" s="112">
        <f>IF('Uitdraai administratie 2019'!B12="","",'Uitdraai administratie 2019'!B12)</f>
        <v>9664</v>
      </c>
      <c r="C12" s="62">
        <f>IFERROR(VLOOKUP($B12,'Uitdraai administratie 2020'!$B$3:$H$50,2,FALSE),0)</f>
        <v>0</v>
      </c>
      <c r="D12" s="63">
        <f>IFERROR(VLOOKUP($B12,'Uitdraai administratie 2020'!$B$3:$H$50,3,FALSE),0)</f>
        <v>0</v>
      </c>
      <c r="E12" s="63">
        <f>IFERROR(VLOOKUP($B12,'Uitdraai administratie 2020'!$B$3:$H$50,4,FALSE),0)</f>
        <v>0</v>
      </c>
      <c r="F12" s="63">
        <f>IFERROR(VLOOKUP($B12,'Uitdraai administratie 2020'!$B$3:$H$50,5,FALSE),0)</f>
        <v>0</v>
      </c>
      <c r="G12" s="63">
        <f>IFERROR(VLOOKUP($B12,'Uitdraai administratie 2020'!$B$3:$H$50,6,FALSE),0)</f>
        <v>0</v>
      </c>
      <c r="H12" s="64">
        <f>IFERROR(VLOOKUP($B12,'Uitdraai administratie 2020'!$B$3:$H$50,7,FALSE),0)</f>
        <v>0</v>
      </c>
      <c r="I12" s="40">
        <v>1118.55</v>
      </c>
      <c r="J12" s="40"/>
      <c r="K12" s="40"/>
      <c r="L12" s="40"/>
      <c r="M12" s="40"/>
      <c r="N12" s="41"/>
      <c r="O12" s="6">
        <f t="shared" si="4"/>
        <v>0</v>
      </c>
      <c r="P12" s="74"/>
      <c r="Q12" s="16" t="str">
        <f>IFERROR(VLOOKUP(B12,'Uitdraai administratie 2019'!B:Q,16,FALSE),"")</f>
        <v/>
      </c>
      <c r="R12" s="74"/>
      <c r="S12" s="81" t="str">
        <f>IF($Q12&lt;Overzicht.!$C$4,"NVT",IFERROR(MAX(IF(($Q12*Overzicht.!$C$2)&gt;Overzicht.!$C$4,($Q12-E12)*Overzicht.!$C$2,0),0),""))</f>
        <v/>
      </c>
      <c r="T12" s="80" t="str">
        <f>IF($Q12&lt;Overzicht.!$C$4,"NVT",IFERROR(MAX(IF(($Q12*Overzicht.!$C$2)&gt;Overzicht.!$C$4,($Q12-F12)*Overzicht.!$C$2,0),0),""))</f>
        <v/>
      </c>
      <c r="U12" s="80" t="str">
        <f>IF($Q12&lt;Overzicht.!$C$4,"NVT",IFERROR(MAX(IF(($Q12*Overzicht.!$C$2)&gt;Overzicht.!$C$4,($Q12-G12)*Overzicht.!$C$2,0),0),""))</f>
        <v/>
      </c>
      <c r="V12" s="6" t="str">
        <f>IF($Q12&lt;Overzicht.!$C$4,"NVT",IFERROR(MAX(IF(($Q12*Overzicht.!$C$2)&gt;Overzicht.!$C$4,($Q12-H12)*Overzicht.!$C$2,0),0),""))</f>
        <v/>
      </c>
      <c r="W12" s="74"/>
      <c r="X12" s="108">
        <v>0</v>
      </c>
      <c r="Y12" s="74"/>
      <c r="Z12" s="81" t="str">
        <f t="shared" si="0"/>
        <v/>
      </c>
      <c r="AA12" s="80" t="str">
        <f t="shared" si="1"/>
        <v/>
      </c>
      <c r="AB12" s="80" t="str">
        <f t="shared" si="2"/>
        <v/>
      </c>
      <c r="AC12" s="6" t="str">
        <f t="shared" si="3"/>
        <v/>
      </c>
    </row>
    <row r="13" spans="1:29" s="1" customFormat="1" x14ac:dyDescent="0.2">
      <c r="A13" s="57" t="str">
        <f>IF('Uitdraai administratie 2019'!A13="","",'Uitdraai administratie 2019'!A13)</f>
        <v>One Underwriting Health Avero (ZK)</v>
      </c>
      <c r="B13" s="112">
        <f>IF('Uitdraai administratie 2019'!B13="","",'Uitdraai administratie 2019'!B13)</f>
        <v>8971</v>
      </c>
      <c r="C13" s="62">
        <f>IFERROR(VLOOKUP($B13,'Uitdraai administratie 2020'!$B$3:$H$50,2,FALSE),0)</f>
        <v>0</v>
      </c>
      <c r="D13" s="63">
        <f>IFERROR(VLOOKUP($B13,'Uitdraai administratie 2020'!$B$3:$H$50,3,FALSE),0)</f>
        <v>0</v>
      </c>
      <c r="E13" s="63">
        <f>IFERROR(VLOOKUP($B13,'Uitdraai administratie 2020'!$B$3:$H$50,4,FALSE),0)</f>
        <v>0</v>
      </c>
      <c r="F13" s="63">
        <f>IFERROR(VLOOKUP($B13,'Uitdraai administratie 2020'!$B$3:$H$50,5,FALSE),0)</f>
        <v>0</v>
      </c>
      <c r="G13" s="63">
        <f>IFERROR(VLOOKUP($B13,'Uitdraai administratie 2020'!$B$3:$H$50,6,FALSE),0)</f>
        <v>0</v>
      </c>
      <c r="H13" s="64">
        <f>IFERROR(VLOOKUP($B13,'Uitdraai administratie 2020'!$B$3:$H$50,7,FALSE),0)</f>
        <v>0</v>
      </c>
      <c r="I13" s="40">
        <v>1324.1</v>
      </c>
      <c r="J13" s="40"/>
      <c r="K13" s="40"/>
      <c r="L13" s="40"/>
      <c r="M13" s="40"/>
      <c r="N13" s="41"/>
      <c r="O13" s="6">
        <f t="shared" si="4"/>
        <v>0</v>
      </c>
      <c r="P13" s="74"/>
      <c r="Q13" s="16" t="str">
        <f>IFERROR(VLOOKUP(B13,'Uitdraai administratie 2019'!B:Q,16,FALSE),"")</f>
        <v/>
      </c>
      <c r="R13" s="74"/>
      <c r="S13" s="81" t="str">
        <f>IF($Q13&lt;Overzicht.!$C$4,"NVT",IFERROR(MAX(IF(($Q13*Overzicht.!$C$2)&gt;Overzicht.!$C$4,($Q13-E13)*Overzicht.!$C$2,0),0),""))</f>
        <v/>
      </c>
      <c r="T13" s="80" t="str">
        <f>IF($Q13&lt;Overzicht.!$C$4,"NVT",IFERROR(MAX(IF(($Q13*Overzicht.!$C$2)&gt;Overzicht.!$C$4,($Q13-F13)*Overzicht.!$C$2,0),0),""))</f>
        <v/>
      </c>
      <c r="U13" s="80" t="str">
        <f>IF($Q13&lt;Overzicht.!$C$4,"NVT",IFERROR(MAX(IF(($Q13*Overzicht.!$C$2)&gt;Overzicht.!$C$4,($Q13-G13)*Overzicht.!$C$2,0),0),""))</f>
        <v/>
      </c>
      <c r="V13" s="6" t="str">
        <f>IF($Q13&lt;Overzicht.!$C$4,"NVT",IFERROR(MAX(IF(($Q13*Overzicht.!$C$2)&gt;Overzicht.!$C$4,($Q13-H13)*Overzicht.!$C$2,0),0),""))</f>
        <v/>
      </c>
      <c r="W13" s="74"/>
      <c r="X13" s="108">
        <v>0</v>
      </c>
      <c r="Y13" s="74"/>
      <c r="Z13" s="81" t="str">
        <f t="shared" si="0"/>
        <v/>
      </c>
      <c r="AA13" s="80" t="str">
        <f t="shared" si="1"/>
        <v/>
      </c>
      <c r="AB13" s="80" t="str">
        <f t="shared" si="2"/>
        <v/>
      </c>
      <c r="AC13" s="6" t="str">
        <f t="shared" si="3"/>
        <v/>
      </c>
    </row>
    <row r="14" spans="1:29" s="1" customFormat="1" x14ac:dyDescent="0.2">
      <c r="A14" s="57" t="str">
        <f>IF('Uitdraai administratie 2019'!A14="","",'Uitdraai administratie 2019'!A14)</f>
        <v>Menzis</v>
      </c>
      <c r="B14" s="112">
        <f>IF('Uitdraai administratie 2019'!B14="","",'Uitdraai administratie 2019'!B14)</f>
        <v>3332</v>
      </c>
      <c r="C14" s="62">
        <f>IFERROR(VLOOKUP($B14,'Uitdraai administratie 2020'!$B$3:$H$50,2,FALSE),0)</f>
        <v>0</v>
      </c>
      <c r="D14" s="63">
        <f>IFERROR(VLOOKUP($B14,'Uitdraai administratie 2020'!$B$3:$H$50,3,FALSE),0)</f>
        <v>0</v>
      </c>
      <c r="E14" s="63">
        <f>IFERROR(VLOOKUP($B14,'Uitdraai administratie 2020'!$B$3:$H$50,4,FALSE),0)</f>
        <v>0</v>
      </c>
      <c r="F14" s="63">
        <f>IFERROR(VLOOKUP($B14,'Uitdraai administratie 2020'!$B$3:$H$50,5,FALSE),0)</f>
        <v>0</v>
      </c>
      <c r="G14" s="63">
        <f>IFERROR(VLOOKUP($B14,'Uitdraai administratie 2020'!$B$3:$H$50,6,FALSE),0)</f>
        <v>0</v>
      </c>
      <c r="H14" s="64">
        <f>IFERROR(VLOOKUP($B14,'Uitdraai administratie 2020'!$B$3:$H$50,7,FALSE),0)</f>
        <v>0</v>
      </c>
      <c r="I14" s="38">
        <v>0</v>
      </c>
      <c r="J14" s="38"/>
      <c r="K14" s="38"/>
      <c r="L14" s="38"/>
      <c r="M14" s="38"/>
      <c r="N14" s="39"/>
      <c r="O14" s="6">
        <f t="shared" si="4"/>
        <v>0</v>
      </c>
      <c r="P14" s="74"/>
      <c r="Q14" s="16" t="str">
        <f>IFERROR(VLOOKUP(B14,'Uitdraai administratie 2019'!B:Q,16,FALSE),"")</f>
        <v/>
      </c>
      <c r="R14" s="74"/>
      <c r="S14" s="81" t="str">
        <f>IF($Q14&lt;Overzicht.!$C$4,"NVT",IFERROR(MAX(IF(($Q14*Overzicht.!$C$2)&gt;Overzicht.!$C$4,($Q14-E14)*Overzicht.!$C$2,0),0),""))</f>
        <v/>
      </c>
      <c r="T14" s="80" t="str">
        <f>IF($Q14&lt;Overzicht.!$C$4,"NVT",IFERROR(MAX(IF(($Q14*Overzicht.!$C$2)&gt;Overzicht.!$C$4,($Q14-F14)*Overzicht.!$C$2,0),0),""))</f>
        <v/>
      </c>
      <c r="U14" s="80" t="str">
        <f>IF($Q14&lt;Overzicht.!$C$4,"NVT",IFERROR(MAX(IF(($Q14*Overzicht.!$C$2)&gt;Overzicht.!$C$4,($Q14-G14)*Overzicht.!$C$2,0),0),""))</f>
        <v/>
      </c>
      <c r="V14" s="6" t="str">
        <f>IF($Q14&lt;Overzicht.!$C$4,"NVT",IFERROR(MAX(IF(($Q14*Overzicht.!$C$2)&gt;Overzicht.!$C$4,($Q14-H14)*Overzicht.!$C$2,0),0),""))</f>
        <v/>
      </c>
      <c r="W14" s="74"/>
      <c r="X14" s="108">
        <v>0</v>
      </c>
      <c r="Y14" s="74"/>
      <c r="Z14" s="81" t="str">
        <f t="shared" si="0"/>
        <v/>
      </c>
      <c r="AA14" s="80" t="str">
        <f t="shared" si="1"/>
        <v/>
      </c>
      <c r="AB14" s="80" t="str">
        <f t="shared" si="2"/>
        <v/>
      </c>
      <c r="AC14" s="6" t="str">
        <f t="shared" si="3"/>
        <v/>
      </c>
    </row>
    <row r="15" spans="1:29" s="1" customFormat="1" x14ac:dyDescent="0.2">
      <c r="A15" s="57" t="str">
        <f>IF('Uitdraai administratie 2019'!A15="","",'Uitdraai administratie 2019'!A15)</f>
        <v>Unive, Zorgzaam, Zeker</v>
      </c>
      <c r="B15" s="112">
        <f>IF('Uitdraai administratie 2019'!B15="","",'Uitdraai administratie 2019'!B15)</f>
        <v>101</v>
      </c>
      <c r="C15" s="62">
        <f>IFERROR(VLOOKUP($B15,'Uitdraai administratie 2020'!$B$3:$H$50,2,FALSE),0)</f>
        <v>0</v>
      </c>
      <c r="D15" s="63">
        <f>IFERROR(VLOOKUP($B15,'Uitdraai administratie 2020'!$B$3:$H$50,3,FALSE),0)</f>
        <v>0</v>
      </c>
      <c r="E15" s="63">
        <f>IFERROR(VLOOKUP($B15,'Uitdraai administratie 2020'!$B$3:$H$50,4,FALSE),0)</f>
        <v>0</v>
      </c>
      <c r="F15" s="63">
        <f>IFERROR(VLOOKUP($B15,'Uitdraai administratie 2020'!$B$3:$H$50,5,FALSE),0)</f>
        <v>0</v>
      </c>
      <c r="G15" s="63">
        <f>IFERROR(VLOOKUP($B15,'Uitdraai administratie 2020'!$B$3:$H$50,6,FALSE),0)</f>
        <v>0</v>
      </c>
      <c r="H15" s="64">
        <f>IFERROR(VLOOKUP($B15,'Uitdraai administratie 2020'!$B$3:$H$50,7,FALSE),0)</f>
        <v>0</v>
      </c>
      <c r="I15" s="38">
        <v>223</v>
      </c>
      <c r="J15" s="38"/>
      <c r="K15" s="38"/>
      <c r="L15" s="38"/>
      <c r="M15" s="38"/>
      <c r="N15" s="41"/>
      <c r="O15" s="6">
        <f t="shared" si="4"/>
        <v>0</v>
      </c>
      <c r="P15" s="74"/>
      <c r="Q15" s="16" t="str">
        <f>IFERROR(VLOOKUP(B15,'Uitdraai administratie 2019'!B:Q,16,FALSE),"")</f>
        <v/>
      </c>
      <c r="R15" s="74"/>
      <c r="S15" s="81" t="str">
        <f>IF($Q15&lt;Overzicht.!$C$4,"NVT",IFERROR(MAX(IF(($Q15*Overzicht.!$C$2)&gt;Overzicht.!$C$4,($Q15-E15)*Overzicht.!$C$2,0),0),""))</f>
        <v/>
      </c>
      <c r="T15" s="80" t="str">
        <f>IF($Q15&lt;Overzicht.!$C$4,"NVT",IFERROR(MAX(IF(($Q15*Overzicht.!$C$2)&gt;Overzicht.!$C$4,($Q15-F15)*Overzicht.!$C$2,0),0),""))</f>
        <v/>
      </c>
      <c r="U15" s="80" t="str">
        <f>IF($Q15&lt;Overzicht.!$C$4,"NVT",IFERROR(MAX(IF(($Q15*Overzicht.!$C$2)&gt;Overzicht.!$C$4,($Q15-G15)*Overzicht.!$C$2,0),0),""))</f>
        <v/>
      </c>
      <c r="V15" s="6" t="str">
        <f>IF($Q15&lt;Overzicht.!$C$4,"NVT",IFERROR(MAX(IF(($Q15*Overzicht.!$C$2)&gt;Overzicht.!$C$4,($Q15-H15)*Overzicht.!$C$2,0),0),""))</f>
        <v/>
      </c>
      <c r="W15" s="74"/>
      <c r="X15" s="108">
        <v>0</v>
      </c>
      <c r="Y15" s="74"/>
      <c r="Z15" s="81" t="str">
        <f t="shared" si="0"/>
        <v/>
      </c>
      <c r="AA15" s="80" t="str">
        <f t="shared" si="1"/>
        <v/>
      </c>
      <c r="AB15" s="80" t="str">
        <f t="shared" si="2"/>
        <v/>
      </c>
      <c r="AC15" s="6" t="str">
        <f t="shared" si="3"/>
        <v/>
      </c>
    </row>
    <row r="16" spans="1:29" s="1" customFormat="1" x14ac:dyDescent="0.2">
      <c r="A16" s="57" t="str">
        <f>IF('Uitdraai administratie 2019'!A16="","",'Uitdraai administratie 2019'!A16)</f>
        <v>AEVITAE-VGZ</v>
      </c>
      <c r="B16" s="112">
        <f>IF('Uitdraai administratie 2019'!B16="","",'Uitdraai administratie 2019'!B16)</f>
        <v>8956</v>
      </c>
      <c r="C16" s="62">
        <f>IFERROR(VLOOKUP($B16,'Uitdraai administratie 2020'!$B$3:$H$50,2,FALSE),0)</f>
        <v>0</v>
      </c>
      <c r="D16" s="63">
        <f>IFERROR(VLOOKUP($B16,'Uitdraai administratie 2020'!$B$3:$H$50,3,FALSE),0)</f>
        <v>0</v>
      </c>
      <c r="E16" s="63">
        <f>IFERROR(VLOOKUP($B16,'Uitdraai administratie 2020'!$B$3:$H$50,4,FALSE),0)</f>
        <v>0</v>
      </c>
      <c r="F16" s="63">
        <f>IFERROR(VLOOKUP($B16,'Uitdraai administratie 2020'!$B$3:$H$50,5,FALSE),0)</f>
        <v>0</v>
      </c>
      <c r="G16" s="63">
        <f>IFERROR(VLOOKUP($B16,'Uitdraai administratie 2020'!$B$3:$H$50,6,FALSE),0)</f>
        <v>0</v>
      </c>
      <c r="H16" s="64">
        <f>IFERROR(VLOOKUP($B16,'Uitdraai administratie 2020'!$B$3:$H$50,7,FALSE),0)</f>
        <v>0</v>
      </c>
      <c r="I16" s="40">
        <v>1014.7</v>
      </c>
      <c r="J16" s="40"/>
      <c r="K16" s="40"/>
      <c r="L16" s="40"/>
      <c r="M16" s="40"/>
      <c r="N16" s="41"/>
      <c r="O16" s="6">
        <f t="shared" si="4"/>
        <v>0</v>
      </c>
      <c r="P16" s="74"/>
      <c r="Q16" s="16" t="str">
        <f>IFERROR(VLOOKUP(B16,'Uitdraai administratie 2019'!B:Q,16,FALSE),"")</f>
        <v/>
      </c>
      <c r="R16" s="74"/>
      <c r="S16" s="81" t="str">
        <f>IF($Q16&lt;Overzicht.!$C$4,"NVT",IFERROR(MAX(IF(($Q16*Overzicht.!$C$2)&gt;Overzicht.!$C$4,($Q16-E16)*Overzicht.!$C$2,0),0),""))</f>
        <v/>
      </c>
      <c r="T16" s="80" t="str">
        <f>IF($Q16&lt;Overzicht.!$C$4,"NVT",IFERROR(MAX(IF(($Q16*Overzicht.!$C$2)&gt;Overzicht.!$C$4,($Q16-F16)*Overzicht.!$C$2,0),0),""))</f>
        <v/>
      </c>
      <c r="U16" s="80" t="str">
        <f>IF($Q16&lt;Overzicht.!$C$4,"NVT",IFERROR(MAX(IF(($Q16*Overzicht.!$C$2)&gt;Overzicht.!$C$4,($Q16-G16)*Overzicht.!$C$2,0),0),""))</f>
        <v/>
      </c>
      <c r="V16" s="6" t="str">
        <f>IF($Q16&lt;Overzicht.!$C$4,"NVT",IFERROR(MAX(IF(($Q16*Overzicht.!$C$2)&gt;Overzicht.!$C$4,($Q16-H16)*Overzicht.!$C$2,0),0),""))</f>
        <v/>
      </c>
      <c r="W16" s="74"/>
      <c r="X16" s="108">
        <v>0</v>
      </c>
      <c r="Y16" s="74"/>
      <c r="Z16" s="81" t="str">
        <f t="shared" si="0"/>
        <v/>
      </c>
      <c r="AA16" s="80" t="str">
        <f t="shared" si="1"/>
        <v/>
      </c>
      <c r="AB16" s="80" t="str">
        <f t="shared" si="2"/>
        <v/>
      </c>
      <c r="AC16" s="6" t="str">
        <f t="shared" si="3"/>
        <v/>
      </c>
    </row>
    <row r="17" spans="1:29" s="1" customFormat="1" x14ac:dyDescent="0.2">
      <c r="A17" s="57" t="str">
        <f>IF('Uitdraai administratie 2019'!A17="","",'Uitdraai administratie 2019'!A17)</f>
        <v>OZF</v>
      </c>
      <c r="B17" s="112">
        <f>IF('Uitdraai administratie 2019'!B17="","",'Uitdraai administratie 2019'!B17)</f>
        <v>3314</v>
      </c>
      <c r="C17" s="62">
        <f>IFERROR(VLOOKUP($B17,'Uitdraai administratie 2020'!$B$3:$H$50,2,FALSE),0)</f>
        <v>0</v>
      </c>
      <c r="D17" s="63">
        <f>IFERROR(VLOOKUP($B17,'Uitdraai administratie 2020'!$B$3:$H$50,3,FALSE),0)</f>
        <v>0</v>
      </c>
      <c r="E17" s="63">
        <f>IFERROR(VLOOKUP($B17,'Uitdraai administratie 2020'!$B$3:$H$50,4,FALSE),0)</f>
        <v>0</v>
      </c>
      <c r="F17" s="63">
        <f>IFERROR(VLOOKUP($B17,'Uitdraai administratie 2020'!$B$3:$H$50,5,FALSE),0)</f>
        <v>0</v>
      </c>
      <c r="G17" s="63">
        <f>IFERROR(VLOOKUP($B17,'Uitdraai administratie 2020'!$B$3:$H$50,6,FALSE),0)</f>
        <v>0</v>
      </c>
      <c r="H17" s="64">
        <f>IFERROR(VLOOKUP($B17,'Uitdraai administratie 2020'!$B$3:$H$50,7,FALSE),0)</f>
        <v>0</v>
      </c>
      <c r="I17" s="38">
        <v>134</v>
      </c>
      <c r="J17" s="38"/>
      <c r="K17" s="38"/>
      <c r="L17" s="38"/>
      <c r="M17" s="38"/>
      <c r="N17" s="39"/>
      <c r="O17" s="6">
        <f t="shared" si="4"/>
        <v>0</v>
      </c>
      <c r="P17" s="74"/>
      <c r="Q17" s="16" t="str">
        <f>IFERROR(VLOOKUP(B17,'Uitdraai administratie 2019'!B:Q,16,FALSE),"")</f>
        <v/>
      </c>
      <c r="R17" s="74"/>
      <c r="S17" s="81" t="str">
        <f>IF($Q17&lt;Overzicht.!$C$4,"NVT",IFERROR(MAX(IF(($Q17*Overzicht.!$C$2)&gt;Overzicht.!$C$4,($Q17-E17)*Overzicht.!$C$2,0),0),""))</f>
        <v/>
      </c>
      <c r="T17" s="80" t="str">
        <f>IF($Q17&lt;Overzicht.!$C$4,"NVT",IFERROR(MAX(IF(($Q17*Overzicht.!$C$2)&gt;Overzicht.!$C$4,($Q17-F17)*Overzicht.!$C$2,0),0),""))</f>
        <v/>
      </c>
      <c r="U17" s="80" t="str">
        <f>IF($Q17&lt;Overzicht.!$C$4,"NVT",IFERROR(MAX(IF(($Q17*Overzicht.!$C$2)&gt;Overzicht.!$C$4,($Q17-G17)*Overzicht.!$C$2,0),0),""))</f>
        <v/>
      </c>
      <c r="V17" s="6" t="str">
        <f>IF($Q17&lt;Overzicht.!$C$4,"NVT",IFERROR(MAX(IF(($Q17*Overzicht.!$C$2)&gt;Overzicht.!$C$4,($Q17-H17)*Overzicht.!$C$2,0),0),""))</f>
        <v/>
      </c>
      <c r="W17" s="74"/>
      <c r="X17" s="108">
        <v>0</v>
      </c>
      <c r="Y17" s="74"/>
      <c r="Z17" s="81" t="str">
        <f t="shared" si="0"/>
        <v/>
      </c>
      <c r="AA17" s="80" t="str">
        <f t="shared" si="1"/>
        <v/>
      </c>
      <c r="AB17" s="80" t="str">
        <f t="shared" si="2"/>
        <v/>
      </c>
      <c r="AC17" s="6" t="str">
        <f t="shared" si="3"/>
        <v/>
      </c>
    </row>
    <row r="18" spans="1:29" s="1" customFormat="1" x14ac:dyDescent="0.2">
      <c r="A18" s="57" t="str">
        <f>IF('Uitdraai administratie 2019'!A18="","",'Uitdraai administratie 2019'!A18)</f>
        <v>Anderzorg</v>
      </c>
      <c r="B18" s="112">
        <f>IF('Uitdraai administratie 2019'!B18="","",'Uitdraai administratie 2019'!B18)</f>
        <v>3333</v>
      </c>
      <c r="C18" s="62">
        <f>IFERROR(VLOOKUP($B18,'Uitdraai administratie 2020'!$B$3:$H$50,2,FALSE),0)</f>
        <v>0</v>
      </c>
      <c r="D18" s="63">
        <f>IFERROR(VLOOKUP($B18,'Uitdraai administratie 2020'!$B$3:$H$50,3,FALSE),0)</f>
        <v>0</v>
      </c>
      <c r="E18" s="63">
        <f>IFERROR(VLOOKUP($B18,'Uitdraai administratie 2020'!$B$3:$H$50,4,FALSE),0)</f>
        <v>0</v>
      </c>
      <c r="F18" s="63">
        <f>IFERROR(VLOOKUP($B18,'Uitdraai administratie 2020'!$B$3:$H$50,5,FALSE),0)</f>
        <v>0</v>
      </c>
      <c r="G18" s="63">
        <f>IFERROR(VLOOKUP($B18,'Uitdraai administratie 2020'!$B$3:$H$50,6,FALSE),0)</f>
        <v>0</v>
      </c>
      <c r="H18" s="64">
        <f>IFERROR(VLOOKUP($B18,'Uitdraai administratie 2020'!$B$3:$H$50,7,FALSE),0)</f>
        <v>0</v>
      </c>
      <c r="I18" s="40">
        <v>134</v>
      </c>
      <c r="J18" s="38"/>
      <c r="K18" s="38"/>
      <c r="L18" s="38"/>
      <c r="M18" s="38"/>
      <c r="N18" s="39"/>
      <c r="O18" s="6">
        <f t="shared" si="4"/>
        <v>0</v>
      </c>
      <c r="P18" s="74"/>
      <c r="Q18" s="16" t="str">
        <f>IFERROR(VLOOKUP(B18,'Uitdraai administratie 2019'!B:Q,16,FALSE),"")</f>
        <v/>
      </c>
      <c r="R18" s="74"/>
      <c r="S18" s="81" t="str">
        <f>IF($Q18&lt;Overzicht.!$C$4,"NVT",IFERROR(MAX(IF(($Q18*Overzicht.!$C$2)&gt;Overzicht.!$C$4,($Q18-E18)*Overzicht.!$C$2,0),0),""))</f>
        <v/>
      </c>
      <c r="T18" s="80" t="str">
        <f>IF($Q18&lt;Overzicht.!$C$4,"NVT",IFERROR(MAX(IF(($Q18*Overzicht.!$C$2)&gt;Overzicht.!$C$4,($Q18-F18)*Overzicht.!$C$2,0),0),""))</f>
        <v/>
      </c>
      <c r="U18" s="80" t="str">
        <f>IF($Q18&lt;Overzicht.!$C$4,"NVT",IFERROR(MAX(IF(($Q18*Overzicht.!$C$2)&gt;Overzicht.!$C$4,($Q18-G18)*Overzicht.!$C$2,0),0),""))</f>
        <v/>
      </c>
      <c r="V18" s="6" t="str">
        <f>IF($Q18&lt;Overzicht.!$C$4,"NVT",IFERROR(MAX(IF(($Q18*Overzicht.!$C$2)&gt;Overzicht.!$C$4,($Q18-H18)*Overzicht.!$C$2,0),0),""))</f>
        <v/>
      </c>
      <c r="W18" s="74"/>
      <c r="X18" s="108">
        <v>0</v>
      </c>
      <c r="Y18" s="74"/>
      <c r="Z18" s="81" t="str">
        <f t="shared" si="0"/>
        <v/>
      </c>
      <c r="AA18" s="80" t="str">
        <f t="shared" si="1"/>
        <v/>
      </c>
      <c r="AB18" s="80" t="str">
        <f t="shared" si="2"/>
        <v/>
      </c>
      <c r="AC18" s="6" t="str">
        <f t="shared" si="3"/>
        <v/>
      </c>
    </row>
    <row r="19" spans="1:29" s="1" customFormat="1" x14ac:dyDescent="0.2">
      <c r="A19" s="57" t="str">
        <f>IF('Uitdraai administratie 2019'!A19="","",'Uitdraai administratie 2019'!A19)</f>
        <v>DSW</v>
      </c>
      <c r="B19" s="112">
        <f>IF('Uitdraai administratie 2019'!B19="","",'Uitdraai administratie 2019'!B19)</f>
        <v>7029</v>
      </c>
      <c r="C19" s="62">
        <f>IFERROR(VLOOKUP($B19,'Uitdraai administratie 2020'!$B$3:$H$50,2,FALSE),0)</f>
        <v>0</v>
      </c>
      <c r="D19" s="63">
        <f>IFERROR(VLOOKUP($B19,'Uitdraai administratie 2020'!$B$3:$H$50,3,FALSE),0)</f>
        <v>0</v>
      </c>
      <c r="E19" s="63">
        <f>IFERROR(VLOOKUP($B19,'Uitdraai administratie 2020'!$B$3:$H$50,4,FALSE),0)</f>
        <v>0</v>
      </c>
      <c r="F19" s="63">
        <f>IFERROR(VLOOKUP($B19,'Uitdraai administratie 2020'!$B$3:$H$50,5,FALSE),0)</f>
        <v>0</v>
      </c>
      <c r="G19" s="63">
        <f>IFERROR(VLOOKUP($B19,'Uitdraai administratie 2020'!$B$3:$H$50,6,FALSE),0)</f>
        <v>0</v>
      </c>
      <c r="H19" s="64">
        <f>IFERROR(VLOOKUP($B19,'Uitdraai administratie 2020'!$B$3:$H$50,7,FALSE),0)</f>
        <v>0</v>
      </c>
      <c r="I19" s="40">
        <v>711.5</v>
      </c>
      <c r="J19" s="40"/>
      <c r="K19" s="40"/>
      <c r="L19" s="40"/>
      <c r="M19" s="40"/>
      <c r="N19" s="41"/>
      <c r="O19" s="6">
        <f t="shared" si="4"/>
        <v>0</v>
      </c>
      <c r="P19" s="74"/>
      <c r="Q19" s="16" t="str">
        <f>IFERROR(VLOOKUP(B19,'Uitdraai administratie 2019'!B:Q,16,FALSE),"")</f>
        <v/>
      </c>
      <c r="R19" s="74"/>
      <c r="S19" s="81" t="str">
        <f>IF($Q19&lt;Overzicht.!$C$4,"NVT",IFERROR(MAX(IF(($Q19*Overzicht.!$C$2)&gt;Overzicht.!$C$4,($Q19-E19)*Overzicht.!$C$2,0),0),""))</f>
        <v/>
      </c>
      <c r="T19" s="80" t="str">
        <f>IF($Q19&lt;Overzicht.!$C$4,"NVT",IFERROR(MAX(IF(($Q19*Overzicht.!$C$2)&gt;Overzicht.!$C$4,($Q19-F19)*Overzicht.!$C$2,0),0),""))</f>
        <v/>
      </c>
      <c r="U19" s="80" t="str">
        <f>IF($Q19&lt;Overzicht.!$C$4,"NVT",IFERROR(MAX(IF(($Q19*Overzicht.!$C$2)&gt;Overzicht.!$C$4,($Q19-G19)*Overzicht.!$C$2,0),0),""))</f>
        <v/>
      </c>
      <c r="V19" s="6" t="str">
        <f>IF($Q19&lt;Overzicht.!$C$4,"NVT",IFERROR(MAX(IF(($Q19*Overzicht.!$C$2)&gt;Overzicht.!$C$4,($Q19-H19)*Overzicht.!$C$2,0),0),""))</f>
        <v/>
      </c>
      <c r="W19" s="74"/>
      <c r="X19" s="108">
        <v>0</v>
      </c>
      <c r="Y19" s="74"/>
      <c r="Z19" s="81" t="str">
        <f t="shared" si="0"/>
        <v/>
      </c>
      <c r="AA19" s="80" t="str">
        <f t="shared" si="1"/>
        <v/>
      </c>
      <c r="AB19" s="80" t="str">
        <f t="shared" si="2"/>
        <v/>
      </c>
      <c r="AC19" s="6" t="str">
        <f t="shared" si="3"/>
        <v/>
      </c>
    </row>
    <row r="20" spans="1:29" s="1" customFormat="1" x14ac:dyDescent="0.2">
      <c r="A20" s="57" t="str">
        <f>IF('Uitdraai administratie 2019'!A20="","",'Uitdraai administratie 2019'!A20)</f>
        <v>SZVK</v>
      </c>
      <c r="B20" s="112">
        <f>IF('Uitdraai administratie 2019'!B20="","",'Uitdraai administratie 2019'!B20)</f>
        <v>212</v>
      </c>
      <c r="C20" s="62">
        <f>IFERROR(VLOOKUP($B20,'Uitdraai administratie 2020'!$B$3:$H$50,2,FALSE),0)</f>
        <v>0</v>
      </c>
      <c r="D20" s="63">
        <f>IFERROR(VLOOKUP($B20,'Uitdraai administratie 2020'!$B$3:$H$50,3,FALSE),0)</f>
        <v>0</v>
      </c>
      <c r="E20" s="63">
        <f>IFERROR(VLOOKUP($B20,'Uitdraai administratie 2020'!$B$3:$H$50,4,FALSE),0)</f>
        <v>0</v>
      </c>
      <c r="F20" s="63">
        <f>IFERROR(VLOOKUP($B20,'Uitdraai administratie 2020'!$B$3:$H$50,5,FALSE),0)</f>
        <v>0</v>
      </c>
      <c r="G20" s="63">
        <f>IFERROR(VLOOKUP($B20,'Uitdraai administratie 2020'!$B$3:$H$50,6,FALSE),0)</f>
        <v>0</v>
      </c>
      <c r="H20" s="64">
        <f>IFERROR(VLOOKUP($B20,'Uitdraai administratie 2020'!$B$3:$H$50,7,FALSE),0)</f>
        <v>0</v>
      </c>
      <c r="I20" s="38">
        <v>0</v>
      </c>
      <c r="J20" s="38"/>
      <c r="K20" s="38"/>
      <c r="L20" s="38"/>
      <c r="M20" s="38"/>
      <c r="N20" s="39"/>
      <c r="O20" s="6">
        <f t="shared" si="4"/>
        <v>0</v>
      </c>
      <c r="P20" s="74"/>
      <c r="Q20" s="16" t="str">
        <f>IFERROR(VLOOKUP(B20,'Uitdraai administratie 2019'!B:Q,16,FALSE),"")</f>
        <v/>
      </c>
      <c r="R20" s="74"/>
      <c r="S20" s="81" t="str">
        <f>IF($Q20&lt;Overzicht.!$C$4,"NVT",IFERROR(MAX(IF(($Q20*Overzicht.!$C$2)&gt;Overzicht.!$C$4,($Q20-E20)*Overzicht.!$C$2,0),0),""))</f>
        <v/>
      </c>
      <c r="T20" s="80" t="str">
        <f>IF($Q20&lt;Overzicht.!$C$4,"NVT",IFERROR(MAX(IF(($Q20*Overzicht.!$C$2)&gt;Overzicht.!$C$4,($Q20-F20)*Overzicht.!$C$2,0),0),""))</f>
        <v/>
      </c>
      <c r="U20" s="80" t="str">
        <f>IF($Q20&lt;Overzicht.!$C$4,"NVT",IFERROR(MAX(IF(($Q20*Overzicht.!$C$2)&gt;Overzicht.!$C$4,($Q20-G20)*Overzicht.!$C$2,0),0),""))</f>
        <v/>
      </c>
      <c r="V20" s="6" t="str">
        <f>IF($Q20&lt;Overzicht.!$C$4,"NVT",IFERROR(MAX(IF(($Q20*Overzicht.!$C$2)&gt;Overzicht.!$C$4,($Q20-H20)*Overzicht.!$C$2,0),0),""))</f>
        <v/>
      </c>
      <c r="W20" s="74"/>
      <c r="X20" s="108">
        <v>0</v>
      </c>
      <c r="Y20" s="74"/>
      <c r="Z20" s="81" t="str">
        <f t="shared" si="0"/>
        <v/>
      </c>
      <c r="AA20" s="80" t="str">
        <f t="shared" si="1"/>
        <v/>
      </c>
      <c r="AB20" s="80" t="str">
        <f t="shared" si="2"/>
        <v/>
      </c>
      <c r="AC20" s="6" t="str">
        <f t="shared" si="3"/>
        <v/>
      </c>
    </row>
    <row r="21" spans="1:29" s="1" customFormat="1" x14ac:dyDescent="0.2">
      <c r="A21" s="57" t="str">
        <f>IF('Uitdraai administratie 2019'!A21="","",'Uitdraai administratie 2019'!A21)</f>
        <v>Energiek</v>
      </c>
      <c r="B21" s="112">
        <f>IF('Uitdraai administratie 2019'!B21="","",'Uitdraai administratie 2019'!B21)</f>
        <v>7032</v>
      </c>
      <c r="C21" s="62">
        <f>IFERROR(VLOOKUP($B21,'Uitdraai administratie 2020'!$B$3:$H$50,2,FALSE),0)</f>
        <v>0</v>
      </c>
      <c r="D21" s="63">
        <f>IFERROR(VLOOKUP($B21,'Uitdraai administratie 2020'!$B$3:$H$50,3,FALSE),0)</f>
        <v>0</v>
      </c>
      <c r="E21" s="63">
        <f>IFERROR(VLOOKUP($B21,'Uitdraai administratie 2020'!$B$3:$H$50,4,FALSE),0)</f>
        <v>0</v>
      </c>
      <c r="F21" s="63">
        <f>IFERROR(VLOOKUP($B21,'Uitdraai administratie 2020'!$B$3:$H$50,5,FALSE),0)</f>
        <v>0</v>
      </c>
      <c r="G21" s="63">
        <f>IFERROR(VLOOKUP($B21,'Uitdraai administratie 2020'!$B$3:$H$50,6,FALSE),0)</f>
        <v>0</v>
      </c>
      <c r="H21" s="64">
        <f>IFERROR(VLOOKUP($B21,'Uitdraai administratie 2020'!$B$3:$H$50,7,FALSE),0)</f>
        <v>0</v>
      </c>
      <c r="I21" s="38">
        <v>80.099999999999994</v>
      </c>
      <c r="J21" s="38"/>
      <c r="K21" s="38"/>
      <c r="L21" s="38"/>
      <c r="M21" s="38"/>
      <c r="N21" s="39"/>
      <c r="O21" s="6">
        <f t="shared" si="4"/>
        <v>0</v>
      </c>
      <c r="P21" s="74"/>
      <c r="Q21" s="16" t="str">
        <f>IFERROR(VLOOKUP(B21,'Uitdraai administratie 2019'!B:Q,16,FALSE),"")</f>
        <v/>
      </c>
      <c r="R21" s="74"/>
      <c r="S21" s="81" t="str">
        <f>IF($Q21&lt;Overzicht.!$C$4,"NVT",IFERROR(MAX(IF(($Q21*Overzicht.!$C$2)&gt;Overzicht.!$C$4,($Q21-E21)*Overzicht.!$C$2,0),0),""))</f>
        <v/>
      </c>
      <c r="T21" s="80" t="str">
        <f>IF($Q21&lt;Overzicht.!$C$4,"NVT",IFERROR(MAX(IF(($Q21*Overzicht.!$C$2)&gt;Overzicht.!$C$4,($Q21-F21)*Overzicht.!$C$2,0),0),""))</f>
        <v/>
      </c>
      <c r="U21" s="80" t="str">
        <f>IF($Q21&lt;Overzicht.!$C$4,"NVT",IFERROR(MAX(IF(($Q21*Overzicht.!$C$2)&gt;Overzicht.!$C$4,($Q21-G21)*Overzicht.!$C$2,0),0),""))</f>
        <v/>
      </c>
      <c r="V21" s="6" t="str">
        <f>IF($Q21&lt;Overzicht.!$C$4,"NVT",IFERROR(MAX(IF(($Q21*Overzicht.!$C$2)&gt;Overzicht.!$C$4,($Q21-H21)*Overzicht.!$C$2,0),0),""))</f>
        <v/>
      </c>
      <c r="W21" s="74"/>
      <c r="X21" s="108">
        <v>0</v>
      </c>
      <c r="Y21" s="74"/>
      <c r="Z21" s="81" t="str">
        <f t="shared" si="0"/>
        <v/>
      </c>
      <c r="AA21" s="80" t="str">
        <f t="shared" si="1"/>
        <v/>
      </c>
      <c r="AB21" s="80" t="str">
        <f t="shared" si="2"/>
        <v/>
      </c>
      <c r="AC21" s="6" t="str">
        <f t="shared" si="3"/>
        <v/>
      </c>
    </row>
    <row r="22" spans="1:29" s="1" customFormat="1" x14ac:dyDescent="0.2">
      <c r="A22" s="57" t="str">
        <f>IF('Uitdraai administratie 2019'!A22="","",'Uitdraai administratie 2019'!A22)</f>
        <v>IZA-VNG</v>
      </c>
      <c r="B22" s="112">
        <f>IF('Uitdraai administratie 2019'!B22="","",'Uitdraai administratie 2019'!B22)</f>
        <v>3334</v>
      </c>
      <c r="C22" s="62">
        <f>IFERROR(VLOOKUP($B22,'Uitdraai administratie 2020'!$B$3:$H$50,2,FALSE),0)</f>
        <v>0</v>
      </c>
      <c r="D22" s="63">
        <f>IFERROR(VLOOKUP($B22,'Uitdraai administratie 2020'!$B$3:$H$50,3,FALSE),0)</f>
        <v>0</v>
      </c>
      <c r="E22" s="63">
        <f>IFERROR(VLOOKUP($B22,'Uitdraai administratie 2020'!$B$3:$H$50,4,FALSE),0)</f>
        <v>0</v>
      </c>
      <c r="F22" s="63">
        <f>IFERROR(VLOOKUP($B22,'Uitdraai administratie 2020'!$B$3:$H$50,5,FALSE),0)</f>
        <v>0</v>
      </c>
      <c r="G22" s="63">
        <f>IFERROR(VLOOKUP($B22,'Uitdraai administratie 2020'!$B$3:$H$50,6,FALSE),0)</f>
        <v>0</v>
      </c>
      <c r="H22" s="64">
        <f>IFERROR(VLOOKUP($B22,'Uitdraai administratie 2020'!$B$3:$H$50,7,FALSE),0)</f>
        <v>0</v>
      </c>
      <c r="I22" s="40">
        <v>836</v>
      </c>
      <c r="J22" s="40"/>
      <c r="K22" s="40"/>
      <c r="L22" s="40"/>
      <c r="M22" s="40"/>
      <c r="N22" s="41"/>
      <c r="O22" s="6">
        <f t="shared" si="4"/>
        <v>0</v>
      </c>
      <c r="P22" s="74"/>
      <c r="Q22" s="16" t="str">
        <f>IFERROR(VLOOKUP(B22,'Uitdraai administratie 2019'!B:Q,16,FALSE),"")</f>
        <v/>
      </c>
      <c r="R22" s="74"/>
      <c r="S22" s="81" t="str">
        <f>IF($Q22&lt;Overzicht.!$C$4,"NVT",IFERROR(MAX(IF(($Q22*Overzicht.!$C$2)&gt;Overzicht.!$C$4,($Q22-E22)*Overzicht.!$C$2,0),0),""))</f>
        <v/>
      </c>
      <c r="T22" s="80" t="str">
        <f>IF($Q22&lt;Overzicht.!$C$4,"NVT",IFERROR(MAX(IF(($Q22*Overzicht.!$C$2)&gt;Overzicht.!$C$4,($Q22-F22)*Overzicht.!$C$2,0),0),""))</f>
        <v/>
      </c>
      <c r="U22" s="80" t="str">
        <f>IF($Q22&lt;Overzicht.!$C$4,"NVT",IFERROR(MAX(IF(($Q22*Overzicht.!$C$2)&gt;Overzicht.!$C$4,($Q22-G22)*Overzicht.!$C$2,0),0),""))</f>
        <v/>
      </c>
      <c r="V22" s="6" t="str">
        <f>IF($Q22&lt;Overzicht.!$C$4,"NVT",IFERROR(MAX(IF(($Q22*Overzicht.!$C$2)&gt;Overzicht.!$C$4,($Q22-H22)*Overzicht.!$C$2,0),0),""))</f>
        <v/>
      </c>
      <c r="W22" s="74"/>
      <c r="X22" s="108">
        <v>0</v>
      </c>
      <c r="Y22" s="74"/>
      <c r="Z22" s="81" t="str">
        <f t="shared" si="0"/>
        <v/>
      </c>
      <c r="AA22" s="80" t="str">
        <f t="shared" si="1"/>
        <v/>
      </c>
      <c r="AB22" s="80" t="str">
        <f t="shared" si="2"/>
        <v/>
      </c>
      <c r="AC22" s="6" t="str">
        <f t="shared" si="3"/>
        <v/>
      </c>
    </row>
    <row r="23" spans="1:29" s="1" customFormat="1" x14ac:dyDescent="0.2">
      <c r="A23" s="57" t="str">
        <f>IF('Uitdraai administratie 2019'!A23="","",'Uitdraai administratie 2019'!A23)</f>
        <v>De Amersfoortse</v>
      </c>
      <c r="B23" s="112">
        <f>IF('Uitdraai administratie 2019'!B23="","",'Uitdraai administratie 2019'!B23)</f>
        <v>9018</v>
      </c>
      <c r="C23" s="62">
        <f>IFERROR(VLOOKUP($B23,'Uitdraai administratie 2020'!$B$3:$H$50,2,FALSE),0)</f>
        <v>0</v>
      </c>
      <c r="D23" s="63">
        <f>IFERROR(VLOOKUP($B23,'Uitdraai administratie 2020'!$B$3:$H$50,3,FALSE),0)</f>
        <v>0</v>
      </c>
      <c r="E23" s="63">
        <f>IFERROR(VLOOKUP($B23,'Uitdraai administratie 2020'!$B$3:$H$50,4,FALSE),0)</f>
        <v>0</v>
      </c>
      <c r="F23" s="63">
        <f>IFERROR(VLOOKUP($B23,'Uitdraai administratie 2020'!$B$3:$H$50,5,FALSE),0)</f>
        <v>0</v>
      </c>
      <c r="G23" s="63">
        <f>IFERROR(VLOOKUP($B23,'Uitdraai administratie 2020'!$B$3:$H$50,6,FALSE),0)</f>
        <v>0</v>
      </c>
      <c r="H23" s="64">
        <f>IFERROR(VLOOKUP($B23,'Uitdraai administratie 2020'!$B$3:$H$50,7,FALSE),0)</f>
        <v>0</v>
      </c>
      <c r="I23" s="40"/>
      <c r="J23" s="40"/>
      <c r="K23" s="40"/>
      <c r="L23" s="40"/>
      <c r="M23" s="40"/>
      <c r="N23" s="41"/>
      <c r="O23" s="6">
        <f t="shared" si="4"/>
        <v>0</v>
      </c>
      <c r="P23" s="74"/>
      <c r="Q23" s="16" t="str">
        <f>IFERROR(VLOOKUP(B23,'Uitdraai administratie 2019'!B:Q,16,FALSE),"")</f>
        <v/>
      </c>
      <c r="R23" s="74"/>
      <c r="S23" s="81" t="str">
        <f>IF($Q23&lt;Overzicht.!$C$4,"NVT",IFERROR(MAX(IF(($Q23*Overzicht.!$C$2)&gt;Overzicht.!$C$4,($Q23-E23)*Overzicht.!$C$2,0),0),""))</f>
        <v/>
      </c>
      <c r="T23" s="80" t="str">
        <f>IF($Q23&lt;Overzicht.!$C$4,"NVT",IFERROR(MAX(IF(($Q23*Overzicht.!$C$2)&gt;Overzicht.!$C$4,($Q23-F23)*Overzicht.!$C$2,0),0),""))</f>
        <v/>
      </c>
      <c r="U23" s="80" t="str">
        <f>IF($Q23&lt;Overzicht.!$C$4,"NVT",IFERROR(MAX(IF(($Q23*Overzicht.!$C$2)&gt;Overzicht.!$C$4,($Q23-G23)*Overzicht.!$C$2,0),0),""))</f>
        <v/>
      </c>
      <c r="V23" s="6" t="str">
        <f>IF($Q23&lt;Overzicht.!$C$4,"NVT",IFERROR(MAX(IF(($Q23*Overzicht.!$C$2)&gt;Overzicht.!$C$4,($Q23-H23)*Overzicht.!$C$2,0),0),""))</f>
        <v/>
      </c>
      <c r="W23" s="74"/>
      <c r="X23" s="108">
        <v>0</v>
      </c>
      <c r="Y23" s="74"/>
      <c r="Z23" s="81" t="str">
        <f t="shared" si="0"/>
        <v/>
      </c>
      <c r="AA23" s="80" t="str">
        <f t="shared" si="1"/>
        <v/>
      </c>
      <c r="AB23" s="80" t="str">
        <f t="shared" si="2"/>
        <v/>
      </c>
      <c r="AC23" s="6" t="str">
        <f t="shared" si="3"/>
        <v/>
      </c>
    </row>
    <row r="24" spans="1:29" s="1" customFormat="1" x14ac:dyDescent="0.2">
      <c r="A24" s="57" t="str">
        <f>IF('Uitdraai administratie 2019'!A24="","",'Uitdraai administratie 2019'!A24)</f>
        <v>Ditzo</v>
      </c>
      <c r="B24" s="112">
        <f>IF('Uitdraai administratie 2019'!B24="","",'Uitdraai administratie 2019'!B24)</f>
        <v>3336</v>
      </c>
      <c r="C24" s="62">
        <f>IFERROR(VLOOKUP($B24,'Uitdraai administratie 2020'!$B$3:$H$50,2,FALSE),0)</f>
        <v>0</v>
      </c>
      <c r="D24" s="63">
        <f>IFERROR(VLOOKUP($B24,'Uitdraai administratie 2020'!$B$3:$H$50,3,FALSE),0)</f>
        <v>0</v>
      </c>
      <c r="E24" s="63">
        <f>IFERROR(VLOOKUP($B24,'Uitdraai administratie 2020'!$B$3:$H$50,4,FALSE),0)</f>
        <v>0</v>
      </c>
      <c r="F24" s="63">
        <f>IFERROR(VLOOKUP($B24,'Uitdraai administratie 2020'!$B$3:$H$50,5,FALSE),0)</f>
        <v>0</v>
      </c>
      <c r="G24" s="63">
        <f>IFERROR(VLOOKUP($B24,'Uitdraai administratie 2020'!$B$3:$H$50,6,FALSE),0)</f>
        <v>0</v>
      </c>
      <c r="H24" s="64">
        <f>IFERROR(VLOOKUP($B24,'Uitdraai administratie 2020'!$B$3:$H$50,7,FALSE),0)</f>
        <v>0</v>
      </c>
      <c r="I24" s="40"/>
      <c r="J24" s="40"/>
      <c r="K24" s="40"/>
      <c r="L24" s="38"/>
      <c r="M24" s="40"/>
      <c r="N24" s="41"/>
      <c r="O24" s="6">
        <f t="shared" si="4"/>
        <v>0</v>
      </c>
      <c r="P24" s="74"/>
      <c r="Q24" s="16" t="str">
        <f>IFERROR(VLOOKUP(B24,'Uitdraai administratie 2019'!B:Q,16,FALSE),"")</f>
        <v/>
      </c>
      <c r="R24" s="74"/>
      <c r="S24" s="81" t="str">
        <f>IF($Q24&lt;Overzicht.!$C$4,"NVT",IFERROR(MAX(IF(($Q24*Overzicht.!$C$2)&gt;Overzicht.!$C$4,($Q24-E24)*Overzicht.!$C$2,0),0),""))</f>
        <v/>
      </c>
      <c r="T24" s="80" t="str">
        <f>IF($Q24&lt;Overzicht.!$C$4,"NVT",IFERROR(MAX(IF(($Q24*Overzicht.!$C$2)&gt;Overzicht.!$C$4,($Q24-F24)*Overzicht.!$C$2,0),0),""))</f>
        <v/>
      </c>
      <c r="U24" s="80" t="str">
        <f>IF($Q24&lt;Overzicht.!$C$4,"NVT",IFERROR(MAX(IF(($Q24*Overzicht.!$C$2)&gt;Overzicht.!$C$4,($Q24-G24)*Overzicht.!$C$2,0),0),""))</f>
        <v/>
      </c>
      <c r="V24" s="6" t="str">
        <f>IF($Q24&lt;Overzicht.!$C$4,"NVT",IFERROR(MAX(IF(($Q24*Overzicht.!$C$2)&gt;Overzicht.!$C$4,($Q24-H24)*Overzicht.!$C$2,0),0),""))</f>
        <v/>
      </c>
      <c r="W24" s="74"/>
      <c r="X24" s="108">
        <v>0</v>
      </c>
      <c r="Y24" s="74"/>
      <c r="Z24" s="81" t="str">
        <f t="shared" si="0"/>
        <v/>
      </c>
      <c r="AA24" s="80" t="str">
        <f t="shared" si="1"/>
        <v/>
      </c>
      <c r="AB24" s="80" t="str">
        <f t="shared" si="2"/>
        <v/>
      </c>
      <c r="AC24" s="6" t="str">
        <f t="shared" si="3"/>
        <v/>
      </c>
    </row>
    <row r="25" spans="1:29" s="1" customFormat="1" x14ac:dyDescent="0.2">
      <c r="A25" s="57" t="str">
        <f>IF('Uitdraai administratie 2019'!A25="","",'Uitdraai administratie 2019'!A25)</f>
        <v>ONVZ</v>
      </c>
      <c r="B25" s="112">
        <f>IF('Uitdraai administratie 2019'!B25="","",'Uitdraai administratie 2019'!B25)</f>
        <v>3343</v>
      </c>
      <c r="C25" s="62">
        <f>IFERROR(VLOOKUP($B25,'Uitdraai administratie 2020'!$B$3:$H$50,2,FALSE),0)</f>
        <v>0</v>
      </c>
      <c r="D25" s="63">
        <f>IFERROR(VLOOKUP($B25,'Uitdraai administratie 2020'!$B$3:$H$50,3,FALSE),0)</f>
        <v>0</v>
      </c>
      <c r="E25" s="63">
        <f>IFERROR(VLOOKUP($B25,'Uitdraai administratie 2020'!$B$3:$H$50,4,FALSE),0)</f>
        <v>0</v>
      </c>
      <c r="F25" s="63">
        <f>IFERROR(VLOOKUP($B25,'Uitdraai administratie 2020'!$B$3:$H$50,5,FALSE),0)</f>
        <v>0</v>
      </c>
      <c r="G25" s="63">
        <f>IFERROR(VLOOKUP($B25,'Uitdraai administratie 2020'!$B$3:$H$50,6,FALSE),0)</f>
        <v>0</v>
      </c>
      <c r="H25" s="64">
        <f>IFERROR(VLOOKUP($B25,'Uitdraai administratie 2020'!$B$3:$H$50,7,FALSE),0)</f>
        <v>0</v>
      </c>
      <c r="I25" s="38"/>
      <c r="J25" s="38"/>
      <c r="K25" s="38"/>
      <c r="L25" s="38"/>
      <c r="M25" s="38"/>
      <c r="N25" s="39"/>
      <c r="O25" s="6">
        <f t="shared" si="4"/>
        <v>0</v>
      </c>
      <c r="P25" s="74"/>
      <c r="Q25" s="16" t="str">
        <f>IFERROR(VLOOKUP(B25,'Uitdraai administratie 2019'!B:Q,16,FALSE),"")</f>
        <v/>
      </c>
      <c r="R25" s="74"/>
      <c r="S25" s="81" t="str">
        <f>IF($Q25&lt;Overzicht.!$C$4,"NVT",IFERROR(MAX(IF(($Q25*Overzicht.!$C$2)&gt;Overzicht.!$C$4,($Q25-E25)*Overzicht.!$C$2,0),0),""))</f>
        <v/>
      </c>
      <c r="T25" s="80" t="str">
        <f>IF($Q25&lt;Overzicht.!$C$4,"NVT",IFERROR(MAX(IF(($Q25*Overzicht.!$C$2)&gt;Overzicht.!$C$4,($Q25-F25)*Overzicht.!$C$2,0),0),""))</f>
        <v/>
      </c>
      <c r="U25" s="80" t="str">
        <f>IF($Q25&lt;Overzicht.!$C$4,"NVT",IFERROR(MAX(IF(($Q25*Overzicht.!$C$2)&gt;Overzicht.!$C$4,($Q25-G25)*Overzicht.!$C$2,0),0),""))</f>
        <v/>
      </c>
      <c r="V25" s="6" t="str">
        <f>IF($Q25&lt;Overzicht.!$C$4,"NVT",IFERROR(MAX(IF(($Q25*Overzicht.!$C$2)&gt;Overzicht.!$C$4,($Q25-H25)*Overzicht.!$C$2,0),0),""))</f>
        <v/>
      </c>
      <c r="W25" s="74"/>
      <c r="X25" s="108">
        <v>0</v>
      </c>
      <c r="Y25" s="74"/>
      <c r="Z25" s="81" t="str">
        <f t="shared" si="0"/>
        <v/>
      </c>
      <c r="AA25" s="80" t="str">
        <f t="shared" si="1"/>
        <v/>
      </c>
      <c r="AB25" s="80" t="str">
        <f t="shared" si="2"/>
        <v/>
      </c>
      <c r="AC25" s="6" t="str">
        <f t="shared" si="3"/>
        <v/>
      </c>
    </row>
    <row r="26" spans="1:29" s="1" customFormat="1" x14ac:dyDescent="0.2">
      <c r="A26" s="57" t="str">
        <f>IF('Uitdraai administratie 2019'!A26="","",'Uitdraai administratie 2019'!A26)</f>
        <v>Promovendum, National Academic en Besured</v>
      </c>
      <c r="B26" s="112">
        <f>IF('Uitdraai administratie 2019'!B26="","",'Uitdraai administratie 2019'!B26)</f>
        <v>3353</v>
      </c>
      <c r="C26" s="62">
        <f>IFERROR(VLOOKUP($B26,'Uitdraai administratie 2020'!$B$3:$H$50,2,FALSE),0)</f>
        <v>0</v>
      </c>
      <c r="D26" s="63">
        <f>IFERROR(VLOOKUP($B26,'Uitdraai administratie 2020'!$B$3:$H$50,3,FALSE),0)</f>
        <v>0</v>
      </c>
      <c r="E26" s="63">
        <f>IFERROR(VLOOKUP($B26,'Uitdraai administratie 2020'!$B$3:$H$50,4,FALSE),0)</f>
        <v>0</v>
      </c>
      <c r="F26" s="63">
        <f>IFERROR(VLOOKUP($B26,'Uitdraai administratie 2020'!$B$3:$H$50,5,FALSE),0)</f>
        <v>0</v>
      </c>
      <c r="G26" s="63">
        <f>IFERROR(VLOOKUP($B26,'Uitdraai administratie 2020'!$B$3:$H$50,6,FALSE),0)</f>
        <v>0</v>
      </c>
      <c r="H26" s="64">
        <f>IFERROR(VLOOKUP($B26,'Uitdraai administratie 2020'!$B$3:$H$50,7,FALSE),0)</f>
        <v>0</v>
      </c>
      <c r="I26" s="40"/>
      <c r="J26" s="40"/>
      <c r="K26" s="40"/>
      <c r="L26" s="40"/>
      <c r="M26" s="38"/>
      <c r="N26" s="39"/>
      <c r="O26" s="6">
        <f t="shared" si="4"/>
        <v>0</v>
      </c>
      <c r="P26" s="74"/>
      <c r="Q26" s="16" t="str">
        <f>IFERROR(VLOOKUP(B26,'Uitdraai administratie 2019'!B:Q,16,FALSE),"")</f>
        <v/>
      </c>
      <c r="R26" s="74"/>
      <c r="S26" s="81" t="str">
        <f>IF($Q26&lt;Overzicht.!$C$4,"NVT",IFERROR(MAX(IF(($Q26*Overzicht.!$C$2)&gt;Overzicht.!$C$4,($Q26-E26)*Overzicht.!$C$2,0),0),""))</f>
        <v/>
      </c>
      <c r="T26" s="80" t="str">
        <f>IF($Q26&lt;Overzicht.!$C$4,"NVT",IFERROR(MAX(IF(($Q26*Overzicht.!$C$2)&gt;Overzicht.!$C$4,($Q26-F26)*Overzicht.!$C$2,0),0),""))</f>
        <v/>
      </c>
      <c r="U26" s="80" t="str">
        <f>IF($Q26&lt;Overzicht.!$C$4,"NVT",IFERROR(MAX(IF(($Q26*Overzicht.!$C$2)&gt;Overzicht.!$C$4,($Q26-G26)*Overzicht.!$C$2,0),0),""))</f>
        <v/>
      </c>
      <c r="V26" s="6" t="str">
        <f>IF($Q26&lt;Overzicht.!$C$4,"NVT",IFERROR(MAX(IF(($Q26*Overzicht.!$C$2)&gt;Overzicht.!$C$4,($Q26-H26)*Overzicht.!$C$2,0),0),""))</f>
        <v/>
      </c>
      <c r="W26" s="74"/>
      <c r="X26" s="108">
        <v>0</v>
      </c>
      <c r="Y26" s="74"/>
      <c r="Z26" s="81" t="str">
        <f t="shared" si="0"/>
        <v/>
      </c>
      <c r="AA26" s="80" t="str">
        <f t="shared" si="1"/>
        <v/>
      </c>
      <c r="AB26" s="80" t="str">
        <f t="shared" si="2"/>
        <v/>
      </c>
      <c r="AC26" s="6" t="str">
        <f t="shared" si="3"/>
        <v/>
      </c>
    </row>
    <row r="27" spans="1:29" s="1" customFormat="1" x14ac:dyDescent="0.2">
      <c r="A27" s="57" t="str">
        <f>IF('Uitdraai administratie 2019'!A27="","",'Uitdraai administratie 2019'!A27)</f>
        <v>FBTO</v>
      </c>
      <c r="B27" s="112">
        <f>IF('Uitdraai administratie 2019'!B27="","",'Uitdraai administratie 2019'!B27)</f>
        <v>3351</v>
      </c>
      <c r="C27" s="62">
        <f>IFERROR(VLOOKUP($B27,'Uitdraai administratie 2020'!$B$3:$H$50,2,FALSE),0)</f>
        <v>0</v>
      </c>
      <c r="D27" s="63">
        <f>IFERROR(VLOOKUP($B27,'Uitdraai administratie 2020'!$B$3:$H$50,3,FALSE),0)</f>
        <v>0</v>
      </c>
      <c r="E27" s="63">
        <f>IFERROR(VLOOKUP($B27,'Uitdraai administratie 2020'!$B$3:$H$50,4,FALSE),0)</f>
        <v>0</v>
      </c>
      <c r="F27" s="63">
        <f>IFERROR(VLOOKUP($B27,'Uitdraai administratie 2020'!$B$3:$H$50,5,FALSE),0)</f>
        <v>0</v>
      </c>
      <c r="G27" s="63">
        <f>IFERROR(VLOOKUP($B27,'Uitdraai administratie 2020'!$B$3:$H$50,6,FALSE),0)</f>
        <v>0</v>
      </c>
      <c r="H27" s="64">
        <f>IFERROR(VLOOKUP($B27,'Uitdraai administratie 2020'!$B$3:$H$50,7,FALSE),0)</f>
        <v>0</v>
      </c>
      <c r="I27" s="38"/>
      <c r="J27" s="38"/>
      <c r="K27" s="38"/>
      <c r="L27" s="38"/>
      <c r="M27" s="38"/>
      <c r="N27" s="39"/>
      <c r="O27" s="6">
        <f t="shared" si="4"/>
        <v>0</v>
      </c>
      <c r="P27" s="74"/>
      <c r="Q27" s="16" t="str">
        <f>IFERROR(VLOOKUP(B27,'Uitdraai administratie 2019'!B:Q,16,FALSE),"")</f>
        <v/>
      </c>
      <c r="R27" s="74"/>
      <c r="S27" s="81" t="str">
        <f>IF($Q27&lt;Overzicht.!$C$4,"NVT",IFERROR(MAX(IF(($Q27*Overzicht.!$C$2)&gt;Overzicht.!$C$4,($Q27-E27)*Overzicht.!$C$2,0),0),""))</f>
        <v/>
      </c>
      <c r="T27" s="80" t="str">
        <f>IF($Q27&lt;Overzicht.!$C$4,"NVT",IFERROR(MAX(IF(($Q27*Overzicht.!$C$2)&gt;Overzicht.!$C$4,($Q27-F27)*Overzicht.!$C$2,0),0),""))</f>
        <v/>
      </c>
      <c r="U27" s="80" t="str">
        <f>IF($Q27&lt;Overzicht.!$C$4,"NVT",IFERROR(MAX(IF(($Q27*Overzicht.!$C$2)&gt;Overzicht.!$C$4,($Q27-G27)*Overzicht.!$C$2,0),0),""))</f>
        <v/>
      </c>
      <c r="V27" s="6" t="str">
        <f>IF($Q27&lt;Overzicht.!$C$4,"NVT",IFERROR(MAX(IF(($Q27*Overzicht.!$C$2)&gt;Overzicht.!$C$4,($Q27-H27)*Overzicht.!$C$2,0),0),""))</f>
        <v/>
      </c>
      <c r="W27" s="74"/>
      <c r="X27" s="108">
        <v>0</v>
      </c>
      <c r="Y27" s="74"/>
      <c r="Z27" s="81" t="str">
        <f t="shared" si="0"/>
        <v/>
      </c>
      <c r="AA27" s="80" t="str">
        <f t="shared" si="1"/>
        <v/>
      </c>
      <c r="AB27" s="80" t="str">
        <f t="shared" si="2"/>
        <v/>
      </c>
      <c r="AC27" s="6" t="str">
        <f t="shared" si="3"/>
        <v/>
      </c>
    </row>
    <row r="28" spans="1:29" s="1" customFormat="1" x14ac:dyDescent="0.2">
      <c r="A28" s="57" t="str">
        <f>IF('Uitdraai administratie 2019'!A28="","",'Uitdraai administratie 2019'!A28)</f>
        <v>Aevitae EUcare</v>
      </c>
      <c r="B28" s="112">
        <f>IF('Uitdraai administratie 2019'!B28="","",'Uitdraai administratie 2019'!B28)</f>
        <v>3360</v>
      </c>
      <c r="C28" s="62">
        <f>IFERROR(VLOOKUP($B28,'Uitdraai administratie 2020'!$B$3:$H$50,2,FALSE),0)</f>
        <v>0</v>
      </c>
      <c r="D28" s="63">
        <f>IFERROR(VLOOKUP($B28,'Uitdraai administratie 2020'!$B$3:$H$50,3,FALSE),0)</f>
        <v>0</v>
      </c>
      <c r="E28" s="63">
        <f>IFERROR(VLOOKUP($B28,'Uitdraai administratie 2020'!$B$3:$H$50,4,FALSE),0)</f>
        <v>0</v>
      </c>
      <c r="F28" s="63">
        <f>IFERROR(VLOOKUP($B28,'Uitdraai administratie 2020'!$B$3:$H$50,5,FALSE),0)</f>
        <v>0</v>
      </c>
      <c r="G28" s="63">
        <f>IFERROR(VLOOKUP($B28,'Uitdraai administratie 2020'!$B$3:$H$50,6,FALSE),0)</f>
        <v>0</v>
      </c>
      <c r="H28" s="64">
        <f>IFERROR(VLOOKUP($B28,'Uitdraai administratie 2020'!$B$3:$H$50,7,FALSE),0)</f>
        <v>0</v>
      </c>
      <c r="I28" s="38"/>
      <c r="J28" s="38"/>
      <c r="K28" s="38"/>
      <c r="L28" s="38"/>
      <c r="M28" s="38"/>
      <c r="N28" s="39"/>
      <c r="O28" s="6">
        <f t="shared" si="4"/>
        <v>0</v>
      </c>
      <c r="P28" s="74"/>
      <c r="Q28" s="16" t="str">
        <f>IFERROR(VLOOKUP(B28,'Uitdraai administratie 2019'!B:Q,16,FALSE),"")</f>
        <v/>
      </c>
      <c r="R28" s="74"/>
      <c r="S28" s="81" t="str">
        <f>IF($Q28&lt;Overzicht.!$C$4,"NVT",IFERROR(MAX(IF(($Q28*Overzicht.!$C$2)&gt;Overzicht.!$C$4,($Q28-E28)*Overzicht.!$C$2,0),0),""))</f>
        <v/>
      </c>
      <c r="T28" s="80" t="str">
        <f>IF($Q28&lt;Overzicht.!$C$4,"NVT",IFERROR(MAX(IF(($Q28*Overzicht.!$C$2)&gt;Overzicht.!$C$4,($Q28-F28)*Overzicht.!$C$2,0),0),""))</f>
        <v/>
      </c>
      <c r="U28" s="80" t="str">
        <f>IF($Q28&lt;Overzicht.!$C$4,"NVT",IFERROR(MAX(IF(($Q28*Overzicht.!$C$2)&gt;Overzicht.!$C$4,($Q28-G28)*Overzicht.!$C$2,0),0),""))</f>
        <v/>
      </c>
      <c r="V28" s="6" t="str">
        <f>IF($Q28&lt;Overzicht.!$C$4,"NVT",IFERROR(MAX(IF(($Q28*Overzicht.!$C$2)&gt;Overzicht.!$C$4,($Q28-H28)*Overzicht.!$C$2,0),0),""))</f>
        <v/>
      </c>
      <c r="W28" s="74"/>
      <c r="X28" s="108">
        <v>0</v>
      </c>
      <c r="Y28" s="74"/>
      <c r="Z28" s="81" t="str">
        <f t="shared" si="0"/>
        <v/>
      </c>
      <c r="AA28" s="80" t="str">
        <f t="shared" si="1"/>
        <v/>
      </c>
      <c r="AB28" s="80" t="str">
        <f t="shared" si="2"/>
        <v/>
      </c>
      <c r="AC28" s="6" t="str">
        <f t="shared" si="3"/>
        <v/>
      </c>
    </row>
    <row r="29" spans="1:29" s="1" customFormat="1" x14ac:dyDescent="0.2">
      <c r="A29" s="57" t="str">
        <f>IF('Uitdraai administratie 2019'!A29="","",'Uitdraai administratie 2019'!A29)</f>
        <v>De Friesland</v>
      </c>
      <c r="B29" s="112">
        <f>IF('Uitdraai administratie 2019'!B29="","",'Uitdraai administratie 2019'!B29)</f>
        <v>3358</v>
      </c>
      <c r="C29" s="62">
        <f>IFERROR(VLOOKUP($B29,'Uitdraai administratie 2020'!$B$3:$H$50,2,FALSE),0)</f>
        <v>0</v>
      </c>
      <c r="D29" s="63">
        <f>IFERROR(VLOOKUP($B29,'Uitdraai administratie 2020'!$B$3:$H$50,3,FALSE),0)</f>
        <v>0</v>
      </c>
      <c r="E29" s="63">
        <f>IFERROR(VLOOKUP($B29,'Uitdraai administratie 2020'!$B$3:$H$50,4,FALSE),0)</f>
        <v>0</v>
      </c>
      <c r="F29" s="63">
        <f>IFERROR(VLOOKUP($B29,'Uitdraai administratie 2020'!$B$3:$H$50,5,FALSE),0)</f>
        <v>0</v>
      </c>
      <c r="G29" s="63">
        <f>IFERROR(VLOOKUP($B29,'Uitdraai administratie 2020'!$B$3:$H$50,6,FALSE),0)</f>
        <v>0</v>
      </c>
      <c r="H29" s="64">
        <f>IFERROR(VLOOKUP($B29,'Uitdraai administratie 2020'!$B$3:$H$50,7,FALSE),0)</f>
        <v>0</v>
      </c>
      <c r="I29" s="40"/>
      <c r="J29" s="40"/>
      <c r="K29" s="40"/>
      <c r="L29" s="40"/>
      <c r="M29" s="40"/>
      <c r="N29" s="41"/>
      <c r="O29" s="6">
        <f t="shared" si="4"/>
        <v>0</v>
      </c>
      <c r="P29" s="74"/>
      <c r="Q29" s="16" t="str">
        <f>IFERROR(VLOOKUP(B29,'Uitdraai administratie 2019'!B:Q,16,FALSE),"")</f>
        <v/>
      </c>
      <c r="R29" s="74"/>
      <c r="S29" s="81" t="str">
        <f>IF($Q29&lt;Overzicht.!$C$4,"NVT",IFERROR(MAX(IF(($Q29*Overzicht.!$C$2)&gt;Overzicht.!$C$4,($Q29-E29)*Overzicht.!$C$2,0),0),""))</f>
        <v/>
      </c>
      <c r="T29" s="80" t="str">
        <f>IF($Q29&lt;Overzicht.!$C$4,"NVT",IFERROR(MAX(IF(($Q29*Overzicht.!$C$2)&gt;Overzicht.!$C$4,($Q29-F29)*Overzicht.!$C$2,0),0),""))</f>
        <v/>
      </c>
      <c r="U29" s="80" t="str">
        <f>IF($Q29&lt;Overzicht.!$C$4,"NVT",IFERROR(MAX(IF(($Q29*Overzicht.!$C$2)&gt;Overzicht.!$C$4,($Q29-G29)*Overzicht.!$C$2,0),0),""))</f>
        <v/>
      </c>
      <c r="V29" s="6" t="str">
        <f>IF($Q29&lt;Overzicht.!$C$4,"NVT",IFERROR(MAX(IF(($Q29*Overzicht.!$C$2)&gt;Overzicht.!$C$4,($Q29-H29)*Overzicht.!$C$2,0),0),""))</f>
        <v/>
      </c>
      <c r="W29" s="74"/>
      <c r="X29" s="108">
        <v>0</v>
      </c>
      <c r="Y29" s="74"/>
      <c r="Z29" s="81" t="str">
        <f t="shared" si="0"/>
        <v/>
      </c>
      <c r="AA29" s="80" t="str">
        <f t="shared" si="1"/>
        <v/>
      </c>
      <c r="AB29" s="80" t="str">
        <f t="shared" si="2"/>
        <v/>
      </c>
      <c r="AC29" s="6" t="str">
        <f t="shared" si="3"/>
        <v/>
      </c>
    </row>
    <row r="30" spans="1:29" s="1" customFormat="1" x14ac:dyDescent="0.2">
      <c r="A30" s="57" t="str">
        <f>IF('Uitdraai administratie 2019'!A30="","",'Uitdraai administratie 2019'!A30)</f>
        <v>iptiQ</v>
      </c>
      <c r="B30" s="112">
        <f>IF('Uitdraai administratie 2019'!B30="","",'Uitdraai administratie 2019'!B30)</f>
        <v>3362</v>
      </c>
      <c r="C30" s="62">
        <f>IFERROR(VLOOKUP($B30,'Uitdraai administratie 2020'!$B$3:$H$50,2,FALSE),0)</f>
        <v>0</v>
      </c>
      <c r="D30" s="63">
        <f>IFERROR(VLOOKUP($B30,'Uitdraai administratie 2020'!$B$3:$H$50,3,FALSE),0)</f>
        <v>0</v>
      </c>
      <c r="E30" s="63">
        <f>IFERROR(VLOOKUP($B30,'Uitdraai administratie 2020'!$B$3:$H$50,4,FALSE),0)</f>
        <v>0</v>
      </c>
      <c r="F30" s="63">
        <f>IFERROR(VLOOKUP($B30,'Uitdraai administratie 2020'!$B$3:$H$50,5,FALSE),0)</f>
        <v>0</v>
      </c>
      <c r="G30" s="63">
        <f>IFERROR(VLOOKUP($B30,'Uitdraai administratie 2020'!$B$3:$H$50,6,FALSE),0)</f>
        <v>0</v>
      </c>
      <c r="H30" s="64">
        <f>IFERROR(VLOOKUP($B30,'Uitdraai administratie 2020'!$B$3:$H$50,7,FALSE),0)</f>
        <v>0</v>
      </c>
      <c r="I30" s="38"/>
      <c r="J30" s="38"/>
      <c r="K30" s="38"/>
      <c r="L30" s="38"/>
      <c r="M30" s="38"/>
      <c r="N30" s="39"/>
      <c r="O30" s="6">
        <f>SUM(E30:H30)</f>
        <v>0</v>
      </c>
      <c r="P30" s="74"/>
      <c r="Q30" s="16" t="str">
        <f>IFERROR(VLOOKUP(B30,'Uitdraai administratie 2019'!B:Q,16,FALSE),"")</f>
        <v/>
      </c>
      <c r="R30" s="74"/>
      <c r="S30" s="81" t="str">
        <f>IF($Q30&lt;Overzicht.!$C$4,"NVT",IFERROR(MAX(IF(($Q30*Overzicht.!$C$2)&gt;Overzicht.!$C$4,($Q30-E30)*Overzicht.!$C$2,0),0),""))</f>
        <v/>
      </c>
      <c r="T30" s="80" t="str">
        <f>IF($Q30&lt;Overzicht.!$C$4,"NVT",IFERROR(MAX(IF(($Q30*Overzicht.!$C$2)&gt;Overzicht.!$C$4,($Q30-F30)*Overzicht.!$C$2,0),0),""))</f>
        <v/>
      </c>
      <c r="U30" s="80" t="str">
        <f>IF($Q30&lt;Overzicht.!$C$4,"NVT",IFERROR(MAX(IF(($Q30*Overzicht.!$C$2)&gt;Overzicht.!$C$4,($Q30-G30)*Overzicht.!$C$2,0),0),""))</f>
        <v/>
      </c>
      <c r="V30" s="6" t="str">
        <f>IF($Q30&lt;Overzicht.!$C$4,"NVT",IFERROR(MAX(IF(($Q30*Overzicht.!$C$2)&gt;Overzicht.!$C$4,($Q30-H30)*Overzicht.!$C$2,0),0),""))</f>
        <v/>
      </c>
      <c r="W30" s="74"/>
      <c r="X30" s="108">
        <v>0</v>
      </c>
      <c r="Y30" s="74"/>
      <c r="Z30" s="81" t="str">
        <f t="shared" si="0"/>
        <v/>
      </c>
      <c r="AA30" s="80" t="str">
        <f t="shared" si="1"/>
        <v/>
      </c>
      <c r="AB30" s="80" t="str">
        <f t="shared" si="2"/>
        <v/>
      </c>
      <c r="AC30" s="6" t="str">
        <f t="shared" si="3"/>
        <v/>
      </c>
    </row>
    <row r="31" spans="1:29" s="1" customFormat="1" x14ac:dyDescent="0.2">
      <c r="A31" s="57" t="str">
        <f>IF('Uitdraai administratie 2019'!A31="","",'Uitdraai administratie 2019'!A31)</f>
        <v>Zekur</v>
      </c>
      <c r="B31" s="112">
        <f>IF('Uitdraai administratie 2019'!B31="","",'Uitdraai administratie 2019'!B31)</f>
        <v>3361</v>
      </c>
      <c r="C31" s="62">
        <f>IFERROR(VLOOKUP($B31,'Uitdraai administratie 2020'!$B$3:$H$50,2,FALSE),0)</f>
        <v>0</v>
      </c>
      <c r="D31" s="63">
        <f>IFERROR(VLOOKUP($B31,'Uitdraai administratie 2020'!$B$3:$H$50,3,FALSE),0)</f>
        <v>0</v>
      </c>
      <c r="E31" s="63">
        <f>IFERROR(VLOOKUP($B31,'Uitdraai administratie 2020'!$B$3:$H$50,4,FALSE),0)</f>
        <v>0</v>
      </c>
      <c r="F31" s="63">
        <f>IFERROR(VLOOKUP($B31,'Uitdraai administratie 2020'!$B$3:$H$50,5,FALSE),0)</f>
        <v>0</v>
      </c>
      <c r="G31" s="63">
        <f>IFERROR(VLOOKUP($B31,'Uitdraai administratie 2020'!$B$3:$H$50,6,FALSE),0)</f>
        <v>0</v>
      </c>
      <c r="H31" s="64">
        <f>IFERROR(VLOOKUP($B31,'Uitdraai administratie 2020'!$B$3:$H$50,7,FALSE),0)</f>
        <v>0</v>
      </c>
      <c r="I31" s="40"/>
      <c r="J31" s="40"/>
      <c r="K31" s="40"/>
      <c r="L31" s="40"/>
      <c r="M31" s="40"/>
      <c r="N31" s="41"/>
      <c r="O31" s="6">
        <f t="shared" si="4"/>
        <v>0</v>
      </c>
      <c r="P31" s="74"/>
      <c r="Q31" s="16" t="str">
        <f>IFERROR(VLOOKUP(B31,'Uitdraai administratie 2019'!B:Q,16,FALSE),"")</f>
        <v/>
      </c>
      <c r="R31" s="74"/>
      <c r="S31" s="81" t="str">
        <f>IF($Q31&lt;Overzicht.!$C$4,"NVT",IFERROR(MAX(IF(($Q31*Overzicht.!$C$2)&gt;Overzicht.!$C$4,($Q31-E31)*Overzicht.!$C$2,0),0),""))</f>
        <v/>
      </c>
      <c r="T31" s="80" t="str">
        <f>IF($Q31&lt;Overzicht.!$C$4,"NVT",IFERROR(MAX(IF(($Q31*Overzicht.!$C$2)&gt;Overzicht.!$C$4,($Q31-F31)*Overzicht.!$C$2,0),0),""))</f>
        <v/>
      </c>
      <c r="U31" s="80" t="str">
        <f>IF($Q31&lt;Overzicht.!$C$4,"NVT",IFERROR(MAX(IF(($Q31*Overzicht.!$C$2)&gt;Overzicht.!$C$4,($Q31-G31)*Overzicht.!$C$2,0),0),""))</f>
        <v/>
      </c>
      <c r="V31" s="6" t="str">
        <f>IF($Q31&lt;Overzicht.!$C$4,"NVT",IFERROR(MAX(IF(($Q31*Overzicht.!$C$2)&gt;Overzicht.!$C$4,($Q31-H31)*Overzicht.!$C$2,0),0),""))</f>
        <v/>
      </c>
      <c r="W31" s="74"/>
      <c r="X31" s="108">
        <v>0</v>
      </c>
      <c r="Y31" s="74"/>
      <c r="Z31" s="81" t="str">
        <f t="shared" si="0"/>
        <v/>
      </c>
      <c r="AA31" s="80" t="str">
        <f t="shared" si="1"/>
        <v/>
      </c>
      <c r="AB31" s="80" t="str">
        <f t="shared" si="2"/>
        <v/>
      </c>
      <c r="AC31" s="6" t="str">
        <f t="shared" si="3"/>
        <v/>
      </c>
    </row>
    <row r="32" spans="1:29" s="1" customFormat="1" x14ac:dyDescent="0.2">
      <c r="A32" s="57" t="str">
        <f>IF('Uitdraai administratie 2019'!A32="","",'Uitdraai administratie 2019'!A32)</f>
        <v>ENO</v>
      </c>
      <c r="B32" s="112">
        <f>IF('Uitdraai administratie 2019'!B32="","",'Uitdraai administratie 2019'!B32)</f>
        <v>3347</v>
      </c>
      <c r="C32" s="62">
        <f>IFERROR(VLOOKUP($B32,'Uitdraai administratie 2020'!$B$3:$H$50,2,FALSE),0)</f>
        <v>0</v>
      </c>
      <c r="D32" s="63">
        <f>IFERROR(VLOOKUP($B32,'Uitdraai administratie 2020'!$B$3:$H$50,3,FALSE),0)</f>
        <v>0</v>
      </c>
      <c r="E32" s="63">
        <f>IFERROR(VLOOKUP($B32,'Uitdraai administratie 2020'!$B$3:$H$50,4,FALSE),0)</f>
        <v>0</v>
      </c>
      <c r="F32" s="63">
        <f>IFERROR(VLOOKUP($B32,'Uitdraai administratie 2020'!$B$3:$H$50,5,FALSE),0)</f>
        <v>0</v>
      </c>
      <c r="G32" s="63">
        <f>IFERROR(VLOOKUP($B32,'Uitdraai administratie 2020'!$B$3:$H$50,6,FALSE),0)</f>
        <v>0</v>
      </c>
      <c r="H32" s="64">
        <f>IFERROR(VLOOKUP($B32,'Uitdraai administratie 2020'!$B$3:$H$50,7,FALSE),0)</f>
        <v>0</v>
      </c>
      <c r="I32" s="40"/>
      <c r="J32" s="40"/>
      <c r="K32" s="40"/>
      <c r="L32" s="40"/>
      <c r="M32" s="40"/>
      <c r="N32" s="41"/>
      <c r="O32" s="6">
        <f t="shared" si="4"/>
        <v>0</v>
      </c>
      <c r="P32" s="74"/>
      <c r="Q32" s="16" t="str">
        <f>IFERROR(VLOOKUP(B32,'Uitdraai administratie 2019'!B:Q,16,FALSE),"")</f>
        <v/>
      </c>
      <c r="R32" s="74"/>
      <c r="S32" s="81" t="str">
        <f>IF($Q32&lt;Overzicht.!$C$4,"NVT",IFERROR(MAX(IF(($Q32*Overzicht.!$C$2)&gt;Overzicht.!$C$4,($Q32-E32)*Overzicht.!$C$2,0),0),""))</f>
        <v/>
      </c>
      <c r="T32" s="80" t="str">
        <f>IF($Q32&lt;Overzicht.!$C$4,"NVT",IFERROR(MAX(IF(($Q32*Overzicht.!$C$2)&gt;Overzicht.!$C$4,($Q32-F32)*Overzicht.!$C$2,0),0),""))</f>
        <v/>
      </c>
      <c r="U32" s="80" t="str">
        <f>IF($Q32&lt;Overzicht.!$C$4,"NVT",IFERROR(MAX(IF(($Q32*Overzicht.!$C$2)&gt;Overzicht.!$C$4,($Q32-G32)*Overzicht.!$C$2,0),0),""))</f>
        <v/>
      </c>
      <c r="V32" s="6" t="str">
        <f>IF($Q32&lt;Overzicht.!$C$4,"NVT",IFERROR(MAX(IF(($Q32*Overzicht.!$C$2)&gt;Overzicht.!$C$4,($Q32-H32)*Overzicht.!$C$2,0),0),""))</f>
        <v/>
      </c>
      <c r="W32" s="74"/>
      <c r="X32" s="108">
        <v>0</v>
      </c>
      <c r="Y32" s="74"/>
      <c r="Z32" s="81" t="str">
        <f t="shared" si="0"/>
        <v/>
      </c>
      <c r="AA32" s="80" t="str">
        <f t="shared" si="1"/>
        <v/>
      </c>
      <c r="AB32" s="80" t="str">
        <f t="shared" si="2"/>
        <v/>
      </c>
      <c r="AC32" s="6" t="str">
        <f t="shared" si="3"/>
        <v/>
      </c>
    </row>
    <row r="33" spans="1:29" s="1" customFormat="1" x14ac:dyDescent="0.2">
      <c r="A33" s="57" t="str">
        <f>IF('Uitdraai administratie 2019'!A33="","",'Uitdraai administratie 2019'!A33)</f>
        <v/>
      </c>
      <c r="B33" s="112" t="str">
        <f>IF('Uitdraai administratie 2019'!B33="","",'Uitdraai administratie 2019'!B33)</f>
        <v/>
      </c>
      <c r="C33" s="62">
        <f>IFERROR(VLOOKUP($B33,'Uitdraai administratie 2020'!$B$3:$H$50,2,FALSE),0)</f>
        <v>0</v>
      </c>
      <c r="D33" s="63">
        <f>IFERROR(VLOOKUP($B33,'Uitdraai administratie 2020'!$B$3:$H$50,3,FALSE),0)</f>
        <v>0</v>
      </c>
      <c r="E33" s="63">
        <f>IFERROR(VLOOKUP($B33,'Uitdraai administratie 2020'!$B$3:$H$50,4,FALSE),0)</f>
        <v>0</v>
      </c>
      <c r="F33" s="63">
        <f>IFERROR(VLOOKUP($B33,'Uitdraai administratie 2020'!$B$3:$H$50,5,FALSE),0)</f>
        <v>0</v>
      </c>
      <c r="G33" s="63">
        <f>IFERROR(VLOOKUP($B33,'Uitdraai administratie 2020'!$B$3:$H$50,6,FALSE),0)</f>
        <v>0</v>
      </c>
      <c r="H33" s="64">
        <f>IFERROR(VLOOKUP($B33,'Uitdraai administratie 2020'!$B$3:$H$50,7,FALSE),0)</f>
        <v>0</v>
      </c>
      <c r="I33" s="40"/>
      <c r="J33" s="40"/>
      <c r="K33" s="40"/>
      <c r="L33" s="40"/>
      <c r="M33" s="40"/>
      <c r="N33" s="41"/>
      <c r="O33" s="6">
        <f t="shared" si="4"/>
        <v>0</v>
      </c>
      <c r="P33" s="74"/>
      <c r="Q33" s="16" t="str">
        <f>IFERROR(VLOOKUP(B33,'Uitdraai administratie 2019'!B:Q,16,FALSE),"")</f>
        <v/>
      </c>
      <c r="R33" s="74"/>
      <c r="S33" s="81" t="str">
        <f>IF($Q33&lt;Overzicht.!$C$4,"NVT",IFERROR(MAX(IF(($Q33*Overzicht.!$C$2)&gt;Overzicht.!$C$4,($Q33-E33)*Overzicht.!$C$2,0),0),""))</f>
        <v/>
      </c>
      <c r="T33" s="80" t="str">
        <f>IF($Q33&lt;Overzicht.!$C$4,"NVT",IFERROR(MAX(IF(($Q33*Overzicht.!$C$2)&gt;Overzicht.!$C$4,($Q33-F33)*Overzicht.!$C$2,0),0),""))</f>
        <v/>
      </c>
      <c r="U33" s="80" t="str">
        <f>IF($Q33&lt;Overzicht.!$C$4,"NVT",IFERROR(MAX(IF(($Q33*Overzicht.!$C$2)&gt;Overzicht.!$C$4,($Q33-G33)*Overzicht.!$C$2,0),0),""))</f>
        <v/>
      </c>
      <c r="V33" s="6" t="str">
        <f>IF($Q33&lt;Overzicht.!$C$4,"NVT",IFERROR(MAX(IF(($Q33*Overzicht.!$C$2)&gt;Overzicht.!$C$4,($Q33-H33)*Overzicht.!$C$2,0),0),""))</f>
        <v/>
      </c>
      <c r="W33" s="74"/>
      <c r="X33" s="108">
        <v>0</v>
      </c>
      <c r="Y33" s="74"/>
      <c r="Z33" s="81" t="str">
        <f t="shared" si="0"/>
        <v/>
      </c>
      <c r="AA33" s="80" t="str">
        <f t="shared" si="1"/>
        <v/>
      </c>
      <c r="AB33" s="80" t="str">
        <f t="shared" si="2"/>
        <v/>
      </c>
      <c r="AC33" s="6" t="str">
        <f t="shared" si="3"/>
        <v/>
      </c>
    </row>
    <row r="34" spans="1:29" s="1" customFormat="1" x14ac:dyDescent="0.2">
      <c r="A34" s="57" t="str">
        <f>IF('Uitdraai administratie 2019'!A34="","",'Uitdraai administratie 2019'!A34)</f>
        <v/>
      </c>
      <c r="B34" s="112" t="str">
        <f>IF('Uitdraai administratie 2019'!B34="","",'Uitdraai administratie 2019'!B34)</f>
        <v/>
      </c>
      <c r="C34" s="62">
        <f>IFERROR(VLOOKUP($B34,'Uitdraai administratie 2020'!$B$3:$H$50,2,FALSE),0)</f>
        <v>0</v>
      </c>
      <c r="D34" s="63">
        <f>IFERROR(VLOOKUP($B34,'Uitdraai administratie 2020'!$B$3:$H$50,3,FALSE),0)</f>
        <v>0</v>
      </c>
      <c r="E34" s="63">
        <f>IFERROR(VLOOKUP($B34,'Uitdraai administratie 2020'!$B$3:$H$50,4,FALSE),0)</f>
        <v>0</v>
      </c>
      <c r="F34" s="63">
        <f>IFERROR(VLOOKUP($B34,'Uitdraai administratie 2020'!$B$3:$H$50,5,FALSE),0)</f>
        <v>0</v>
      </c>
      <c r="G34" s="63">
        <f>IFERROR(VLOOKUP($B34,'Uitdraai administratie 2020'!$B$3:$H$50,6,FALSE),0)</f>
        <v>0</v>
      </c>
      <c r="H34" s="64">
        <f>IFERROR(VLOOKUP($B34,'Uitdraai administratie 2020'!$B$3:$H$50,7,FALSE),0)</f>
        <v>0</v>
      </c>
      <c r="I34" s="40"/>
      <c r="J34" s="40"/>
      <c r="K34" s="40"/>
      <c r="L34" s="40"/>
      <c r="M34" s="40"/>
      <c r="N34" s="41"/>
      <c r="O34" s="6">
        <f t="shared" si="4"/>
        <v>0</v>
      </c>
      <c r="P34" s="74"/>
      <c r="Q34" s="16" t="str">
        <f>IFERROR(VLOOKUP(B34,'Uitdraai administratie 2019'!B:Q,16,FALSE),"")</f>
        <v/>
      </c>
      <c r="R34" s="74"/>
      <c r="S34" s="81" t="str">
        <f>IF($Q34&lt;Overzicht.!$C$4,"NVT",IFERROR(MAX(IF(($Q34*Overzicht.!$C$2)&gt;Overzicht.!$C$4,($Q34-E34)*Overzicht.!$C$2,0),0),""))</f>
        <v/>
      </c>
      <c r="T34" s="80" t="str">
        <f>IF($Q34&lt;Overzicht.!$C$4,"NVT",IFERROR(MAX(IF(($Q34*Overzicht.!$C$2)&gt;Overzicht.!$C$4,($Q34-F34)*Overzicht.!$C$2,0),0),""))</f>
        <v/>
      </c>
      <c r="U34" s="80" t="str">
        <f>IF($Q34&lt;Overzicht.!$C$4,"NVT",IFERROR(MAX(IF(($Q34*Overzicht.!$C$2)&gt;Overzicht.!$C$4,($Q34-G34)*Overzicht.!$C$2,0),0),""))</f>
        <v/>
      </c>
      <c r="V34" s="6" t="str">
        <f>IF($Q34&lt;Overzicht.!$C$4,"NVT",IFERROR(MAX(IF(($Q34*Overzicht.!$C$2)&gt;Overzicht.!$C$4,($Q34-H34)*Overzicht.!$C$2,0),0),""))</f>
        <v/>
      </c>
      <c r="W34" s="74"/>
      <c r="X34" s="108">
        <v>0</v>
      </c>
      <c r="Y34" s="74"/>
      <c r="Z34" s="81" t="str">
        <f t="shared" si="0"/>
        <v/>
      </c>
      <c r="AA34" s="80" t="str">
        <f t="shared" si="1"/>
        <v/>
      </c>
      <c r="AB34" s="80" t="str">
        <f t="shared" si="2"/>
        <v/>
      </c>
      <c r="AC34" s="6" t="str">
        <f t="shared" si="3"/>
        <v/>
      </c>
    </row>
    <row r="35" spans="1:29" s="1" customFormat="1" x14ac:dyDescent="0.2">
      <c r="A35" s="57" t="str">
        <f>IF('Uitdraai administratie 2019'!A35="","",'Uitdraai administratie 2019'!A35)</f>
        <v/>
      </c>
      <c r="B35" s="112" t="str">
        <f>IF('Uitdraai administratie 2019'!B35="","",'Uitdraai administratie 2019'!B35)</f>
        <v/>
      </c>
      <c r="C35" s="62">
        <f>IFERROR(VLOOKUP($B35,'Uitdraai administratie 2020'!$B$3:$H$50,2,FALSE),0)</f>
        <v>0</v>
      </c>
      <c r="D35" s="63">
        <f>IFERROR(VLOOKUP($B35,'Uitdraai administratie 2020'!$B$3:$H$50,3,FALSE),0)</f>
        <v>0</v>
      </c>
      <c r="E35" s="63">
        <f>IFERROR(VLOOKUP($B35,'Uitdraai administratie 2020'!$B$3:$H$50,4,FALSE),0)</f>
        <v>0</v>
      </c>
      <c r="F35" s="63">
        <f>IFERROR(VLOOKUP($B35,'Uitdraai administratie 2020'!$B$3:$H$50,5,FALSE),0)</f>
        <v>0</v>
      </c>
      <c r="G35" s="63">
        <f>IFERROR(VLOOKUP($B35,'Uitdraai administratie 2020'!$B$3:$H$50,6,FALSE),0)</f>
        <v>0</v>
      </c>
      <c r="H35" s="64">
        <f>IFERROR(VLOOKUP($B35,'Uitdraai administratie 2020'!$B$3:$H$50,7,FALSE),0)</f>
        <v>0</v>
      </c>
      <c r="I35" s="40"/>
      <c r="J35" s="40"/>
      <c r="K35" s="40"/>
      <c r="L35" s="40"/>
      <c r="M35" s="40"/>
      <c r="N35" s="41"/>
      <c r="O35" s="6">
        <f t="shared" si="4"/>
        <v>0</v>
      </c>
      <c r="P35" s="74"/>
      <c r="Q35" s="16" t="str">
        <f>IFERROR(VLOOKUP(B35,'Uitdraai administratie 2019'!B:Q,16,FALSE),"")</f>
        <v/>
      </c>
      <c r="R35" s="74"/>
      <c r="S35" s="81" t="str">
        <f>IF($Q35&lt;Overzicht.!$C$4,"NVT",IFERROR(MAX(IF(($Q35*Overzicht.!$C$2)&gt;Overzicht.!$C$4,($Q35-E35)*Overzicht.!$C$2,0),0),""))</f>
        <v/>
      </c>
      <c r="T35" s="80" t="str">
        <f>IF($Q35&lt;Overzicht.!$C$4,"NVT",IFERROR(MAX(IF(($Q35*Overzicht.!$C$2)&gt;Overzicht.!$C$4,($Q35-F35)*Overzicht.!$C$2,0),0),""))</f>
        <v/>
      </c>
      <c r="U35" s="80" t="str">
        <f>IF($Q35&lt;Overzicht.!$C$4,"NVT",IFERROR(MAX(IF(($Q35*Overzicht.!$C$2)&gt;Overzicht.!$C$4,($Q35-G35)*Overzicht.!$C$2,0),0),""))</f>
        <v/>
      </c>
      <c r="V35" s="6" t="str">
        <f>IF($Q35&lt;Overzicht.!$C$4,"NVT",IFERROR(MAX(IF(($Q35*Overzicht.!$C$2)&gt;Overzicht.!$C$4,($Q35-H35)*Overzicht.!$C$2,0),0),""))</f>
        <v/>
      </c>
      <c r="W35" s="74"/>
      <c r="X35" s="108">
        <v>0</v>
      </c>
      <c r="Y35" s="74"/>
      <c r="Z35" s="81" t="str">
        <f t="shared" si="0"/>
        <v/>
      </c>
      <c r="AA35" s="80" t="str">
        <f t="shared" si="1"/>
        <v/>
      </c>
      <c r="AB35" s="80" t="str">
        <f t="shared" si="2"/>
        <v/>
      </c>
      <c r="AC35" s="6" t="str">
        <f t="shared" si="3"/>
        <v/>
      </c>
    </row>
    <row r="36" spans="1:29" s="1" customFormat="1" x14ac:dyDescent="0.2">
      <c r="A36" s="57" t="str">
        <f>IF('Uitdraai administratie 2019'!A36="","",'Uitdraai administratie 2019'!A36)</f>
        <v/>
      </c>
      <c r="B36" s="112" t="str">
        <f>IF('Uitdraai administratie 2019'!B36="","",'Uitdraai administratie 2019'!B36)</f>
        <v/>
      </c>
      <c r="C36" s="62">
        <f>IFERROR(VLOOKUP($B36,'Uitdraai administratie 2020'!$B$3:$H$50,2,FALSE),0)</f>
        <v>0</v>
      </c>
      <c r="D36" s="63">
        <f>IFERROR(VLOOKUP($B36,'Uitdraai administratie 2020'!$B$3:$H$50,3,FALSE),0)</f>
        <v>0</v>
      </c>
      <c r="E36" s="63">
        <f>IFERROR(VLOOKUP($B36,'Uitdraai administratie 2020'!$B$3:$H$50,4,FALSE),0)</f>
        <v>0</v>
      </c>
      <c r="F36" s="63">
        <f>IFERROR(VLOOKUP($B36,'Uitdraai administratie 2020'!$B$3:$H$50,5,FALSE),0)</f>
        <v>0</v>
      </c>
      <c r="G36" s="63">
        <f>IFERROR(VLOOKUP($B36,'Uitdraai administratie 2020'!$B$3:$H$50,6,FALSE),0)</f>
        <v>0</v>
      </c>
      <c r="H36" s="64">
        <f>IFERROR(VLOOKUP($B36,'Uitdraai administratie 2020'!$B$3:$H$50,7,FALSE),0)</f>
        <v>0</v>
      </c>
      <c r="I36" s="40"/>
      <c r="J36" s="40"/>
      <c r="K36" s="40"/>
      <c r="L36" s="40"/>
      <c r="M36" s="40"/>
      <c r="N36" s="41"/>
      <c r="O36" s="6">
        <f t="shared" si="4"/>
        <v>0</v>
      </c>
      <c r="P36" s="74"/>
      <c r="Q36" s="16" t="str">
        <f>IFERROR(VLOOKUP(B36,'Uitdraai administratie 2019'!B:Q,16,FALSE),"")</f>
        <v/>
      </c>
      <c r="R36" s="74"/>
      <c r="S36" s="81" t="str">
        <f>IF($Q36&lt;Overzicht.!$C$4,"NVT",IFERROR(MAX(IF(($Q36*Overzicht.!$C$2)&gt;Overzicht.!$C$4,($Q36-E36)*Overzicht.!$C$2,0),0),""))</f>
        <v/>
      </c>
      <c r="T36" s="80" t="str">
        <f>IF($Q36&lt;Overzicht.!$C$4,"NVT",IFERROR(MAX(IF(($Q36*Overzicht.!$C$2)&gt;Overzicht.!$C$4,($Q36-F36)*Overzicht.!$C$2,0),0),""))</f>
        <v/>
      </c>
      <c r="U36" s="80" t="str">
        <f>IF($Q36&lt;Overzicht.!$C$4,"NVT",IFERROR(MAX(IF(($Q36*Overzicht.!$C$2)&gt;Overzicht.!$C$4,($Q36-G36)*Overzicht.!$C$2,0),0),""))</f>
        <v/>
      </c>
      <c r="V36" s="6" t="str">
        <f>IF($Q36&lt;Overzicht.!$C$4,"NVT",IFERROR(MAX(IF(($Q36*Overzicht.!$C$2)&gt;Overzicht.!$C$4,($Q36-H36)*Overzicht.!$C$2,0),0),""))</f>
        <v/>
      </c>
      <c r="W36" s="74"/>
      <c r="X36" s="108">
        <v>0</v>
      </c>
      <c r="Y36" s="74"/>
      <c r="Z36" s="81" t="str">
        <f t="shared" si="0"/>
        <v/>
      </c>
      <c r="AA36" s="80" t="str">
        <f t="shared" si="1"/>
        <v/>
      </c>
      <c r="AB36" s="80" t="str">
        <f t="shared" si="2"/>
        <v/>
      </c>
      <c r="AC36" s="6" t="str">
        <f t="shared" si="3"/>
        <v/>
      </c>
    </row>
    <row r="37" spans="1:29" s="1" customFormat="1" x14ac:dyDescent="0.2">
      <c r="A37" s="57" t="str">
        <f>IF('Uitdraai administratie 2019'!A37="","",'Uitdraai administratie 2019'!A37)</f>
        <v/>
      </c>
      <c r="B37" s="112" t="str">
        <f>IF('Uitdraai administratie 2019'!B37="","",'Uitdraai administratie 2019'!B37)</f>
        <v/>
      </c>
      <c r="C37" s="62">
        <f>IFERROR(VLOOKUP($B37,'Uitdraai administratie 2020'!$B$3:$H$50,2,FALSE),0)</f>
        <v>0</v>
      </c>
      <c r="D37" s="63">
        <f>IFERROR(VLOOKUP($B37,'Uitdraai administratie 2020'!$B$3:$H$50,3,FALSE),0)</f>
        <v>0</v>
      </c>
      <c r="E37" s="63">
        <f>IFERROR(VLOOKUP($B37,'Uitdraai administratie 2020'!$B$3:$H$50,4,FALSE),0)</f>
        <v>0</v>
      </c>
      <c r="F37" s="63">
        <f>IFERROR(VLOOKUP($B37,'Uitdraai administratie 2020'!$B$3:$H$50,5,FALSE),0)</f>
        <v>0</v>
      </c>
      <c r="G37" s="63">
        <f>IFERROR(VLOOKUP($B37,'Uitdraai administratie 2020'!$B$3:$H$50,6,FALSE),0)</f>
        <v>0</v>
      </c>
      <c r="H37" s="64">
        <f>IFERROR(VLOOKUP($B37,'Uitdraai administratie 2020'!$B$3:$H$50,7,FALSE),0)</f>
        <v>0</v>
      </c>
      <c r="I37" s="40"/>
      <c r="J37" s="40"/>
      <c r="K37" s="40"/>
      <c r="L37" s="40"/>
      <c r="M37" s="40"/>
      <c r="N37" s="41"/>
      <c r="O37" s="6">
        <f t="shared" si="4"/>
        <v>0</v>
      </c>
      <c r="P37" s="74"/>
      <c r="Q37" s="16" t="str">
        <f>IFERROR(VLOOKUP(B37,'Uitdraai administratie 2019'!B:Q,16,FALSE),"")</f>
        <v/>
      </c>
      <c r="R37" s="74"/>
      <c r="S37" s="81" t="str">
        <f>IF($Q37&lt;Overzicht.!$C$4,"NVT",IFERROR(MAX(IF(($Q37*Overzicht.!$C$2)&gt;Overzicht.!$C$4,($Q37-E37)*Overzicht.!$C$2,0),0),""))</f>
        <v/>
      </c>
      <c r="T37" s="80" t="str">
        <f>IF($Q37&lt;Overzicht.!$C$4,"NVT",IFERROR(MAX(IF(($Q37*Overzicht.!$C$2)&gt;Overzicht.!$C$4,($Q37-F37)*Overzicht.!$C$2,0),0),""))</f>
        <v/>
      </c>
      <c r="U37" s="80" t="str">
        <f>IF($Q37&lt;Overzicht.!$C$4,"NVT",IFERROR(MAX(IF(($Q37*Overzicht.!$C$2)&gt;Overzicht.!$C$4,($Q37-G37)*Overzicht.!$C$2,0),0),""))</f>
        <v/>
      </c>
      <c r="V37" s="6" t="str">
        <f>IF($Q37&lt;Overzicht.!$C$4,"NVT",IFERROR(MAX(IF(($Q37*Overzicht.!$C$2)&gt;Overzicht.!$C$4,($Q37-H37)*Overzicht.!$C$2,0),0),""))</f>
        <v/>
      </c>
      <c r="W37" s="74"/>
      <c r="X37" s="108">
        <v>0</v>
      </c>
      <c r="Y37" s="74"/>
      <c r="Z37" s="81" t="str">
        <f t="shared" si="0"/>
        <v/>
      </c>
      <c r="AA37" s="80" t="str">
        <f t="shared" si="1"/>
        <v/>
      </c>
      <c r="AB37" s="80" t="str">
        <f t="shared" si="2"/>
        <v/>
      </c>
      <c r="AC37" s="6" t="str">
        <f t="shared" si="3"/>
        <v/>
      </c>
    </row>
    <row r="38" spans="1:29" s="1" customFormat="1" x14ac:dyDescent="0.2">
      <c r="A38" s="57" t="str">
        <f>IF('Uitdraai administratie 2019'!A38="","",'Uitdraai administratie 2019'!A38)</f>
        <v/>
      </c>
      <c r="B38" s="112" t="str">
        <f>IF('Uitdraai administratie 2019'!B38="","",'Uitdraai administratie 2019'!B38)</f>
        <v/>
      </c>
      <c r="C38" s="62">
        <f>IFERROR(VLOOKUP($B38,'Uitdraai administratie 2020'!$B$3:$H$50,2,FALSE),0)</f>
        <v>0</v>
      </c>
      <c r="D38" s="63">
        <f>IFERROR(VLOOKUP($B38,'Uitdraai administratie 2020'!$B$3:$H$50,3,FALSE),0)</f>
        <v>0</v>
      </c>
      <c r="E38" s="63">
        <f>IFERROR(VLOOKUP($B38,'Uitdraai administratie 2020'!$B$3:$H$50,4,FALSE),0)</f>
        <v>0</v>
      </c>
      <c r="F38" s="63">
        <f>IFERROR(VLOOKUP($B38,'Uitdraai administratie 2020'!$B$3:$H$50,5,FALSE),0)</f>
        <v>0</v>
      </c>
      <c r="G38" s="63">
        <f>IFERROR(VLOOKUP($B38,'Uitdraai administratie 2020'!$B$3:$H$50,6,FALSE),0)</f>
        <v>0</v>
      </c>
      <c r="H38" s="64">
        <f>IFERROR(VLOOKUP($B38,'Uitdraai administratie 2020'!$B$3:$H$50,7,FALSE),0)</f>
        <v>0</v>
      </c>
      <c r="I38" s="40"/>
      <c r="J38" s="40"/>
      <c r="K38" s="40"/>
      <c r="L38" s="40"/>
      <c r="M38" s="40"/>
      <c r="N38" s="41"/>
      <c r="O38" s="6">
        <f t="shared" si="4"/>
        <v>0</v>
      </c>
      <c r="P38" s="74"/>
      <c r="Q38" s="16" t="str">
        <f>IFERROR(VLOOKUP(B38,'Uitdraai administratie 2019'!B:Q,16,FALSE),"")</f>
        <v/>
      </c>
      <c r="R38" s="74"/>
      <c r="S38" s="81" t="str">
        <f>IF($Q38&lt;Overzicht.!$C$4,"NVT",IFERROR(MAX(IF(($Q38*Overzicht.!$C$2)&gt;Overzicht.!$C$4,($Q38-E38)*Overzicht.!$C$2,0),0),""))</f>
        <v/>
      </c>
      <c r="T38" s="80" t="str">
        <f>IF($Q38&lt;Overzicht.!$C$4,"NVT",IFERROR(MAX(IF(($Q38*Overzicht.!$C$2)&gt;Overzicht.!$C$4,($Q38-F38)*Overzicht.!$C$2,0),0),""))</f>
        <v/>
      </c>
      <c r="U38" s="80" t="str">
        <f>IF($Q38&lt;Overzicht.!$C$4,"NVT",IFERROR(MAX(IF(($Q38*Overzicht.!$C$2)&gt;Overzicht.!$C$4,($Q38-G38)*Overzicht.!$C$2,0),0),""))</f>
        <v/>
      </c>
      <c r="V38" s="6" t="str">
        <f>IF($Q38&lt;Overzicht.!$C$4,"NVT",IFERROR(MAX(IF(($Q38*Overzicht.!$C$2)&gt;Overzicht.!$C$4,($Q38-H38)*Overzicht.!$C$2,0),0),""))</f>
        <v/>
      </c>
      <c r="W38" s="74"/>
      <c r="X38" s="108">
        <v>0</v>
      </c>
      <c r="Y38" s="74"/>
      <c r="Z38" s="81" t="str">
        <f t="shared" si="0"/>
        <v/>
      </c>
      <c r="AA38" s="80" t="str">
        <f t="shared" si="1"/>
        <v/>
      </c>
      <c r="AB38" s="80" t="str">
        <f t="shared" si="2"/>
        <v/>
      </c>
      <c r="AC38" s="6" t="str">
        <f t="shared" si="3"/>
        <v/>
      </c>
    </row>
    <row r="39" spans="1:29" s="1" customFormat="1" x14ac:dyDescent="0.2">
      <c r="A39" s="57" t="str">
        <f>IF('Uitdraai administratie 2019'!A39="","",'Uitdraai administratie 2019'!A39)</f>
        <v/>
      </c>
      <c r="B39" s="112" t="str">
        <f>IF('Uitdraai administratie 2019'!B39="","",'Uitdraai administratie 2019'!B39)</f>
        <v/>
      </c>
      <c r="C39" s="62">
        <f>IFERROR(VLOOKUP($B39,'Uitdraai administratie 2020'!$B$3:$H$50,2,FALSE),0)</f>
        <v>0</v>
      </c>
      <c r="D39" s="63">
        <f>IFERROR(VLOOKUP($B39,'Uitdraai administratie 2020'!$B$3:$H$50,3,FALSE),0)</f>
        <v>0</v>
      </c>
      <c r="E39" s="63">
        <f>IFERROR(VLOOKUP($B39,'Uitdraai administratie 2020'!$B$3:$H$50,4,FALSE),0)</f>
        <v>0</v>
      </c>
      <c r="F39" s="63">
        <f>IFERROR(VLOOKUP($B39,'Uitdraai administratie 2020'!$B$3:$H$50,5,FALSE),0)</f>
        <v>0</v>
      </c>
      <c r="G39" s="63">
        <f>IFERROR(VLOOKUP($B39,'Uitdraai administratie 2020'!$B$3:$H$50,6,FALSE),0)</f>
        <v>0</v>
      </c>
      <c r="H39" s="64">
        <f>IFERROR(VLOOKUP($B39,'Uitdraai administratie 2020'!$B$3:$H$50,7,FALSE),0)</f>
        <v>0</v>
      </c>
      <c r="I39" s="40"/>
      <c r="J39" s="40"/>
      <c r="K39" s="40"/>
      <c r="L39" s="40"/>
      <c r="M39" s="40"/>
      <c r="N39" s="41"/>
      <c r="O39" s="6">
        <f t="shared" si="4"/>
        <v>0</v>
      </c>
      <c r="P39" s="74"/>
      <c r="Q39" s="16" t="str">
        <f>IFERROR(VLOOKUP(B39,'Uitdraai administratie 2019'!B:Q,16,FALSE),"")</f>
        <v/>
      </c>
      <c r="R39" s="74"/>
      <c r="S39" s="81" t="str">
        <f>IF($Q39&lt;Overzicht.!$C$4,"NVT",IFERROR(MAX(IF(($Q39*Overzicht.!$C$2)&gt;Overzicht.!$C$4,($Q39-E39)*Overzicht.!$C$2,0),0),""))</f>
        <v/>
      </c>
      <c r="T39" s="80" t="str">
        <f>IF($Q39&lt;Overzicht.!$C$4,"NVT",IFERROR(MAX(IF(($Q39*Overzicht.!$C$2)&gt;Overzicht.!$C$4,($Q39-F39)*Overzicht.!$C$2,0),0),""))</f>
        <v/>
      </c>
      <c r="U39" s="80" t="str">
        <f>IF($Q39&lt;Overzicht.!$C$4,"NVT",IFERROR(MAX(IF(($Q39*Overzicht.!$C$2)&gt;Overzicht.!$C$4,($Q39-G39)*Overzicht.!$C$2,0),0),""))</f>
        <v/>
      </c>
      <c r="V39" s="6" t="str">
        <f>IF($Q39&lt;Overzicht.!$C$4,"NVT",IFERROR(MAX(IF(($Q39*Overzicht.!$C$2)&gt;Overzicht.!$C$4,($Q39-H39)*Overzicht.!$C$2,0),0),""))</f>
        <v/>
      </c>
      <c r="W39" s="74"/>
      <c r="X39" s="108">
        <v>0</v>
      </c>
      <c r="Y39" s="74"/>
      <c r="Z39" s="81" t="str">
        <f t="shared" si="0"/>
        <v/>
      </c>
      <c r="AA39" s="80" t="str">
        <f t="shared" si="1"/>
        <v/>
      </c>
      <c r="AB39" s="80" t="str">
        <f t="shared" si="2"/>
        <v/>
      </c>
      <c r="AC39" s="6" t="str">
        <f t="shared" si="3"/>
        <v/>
      </c>
    </row>
    <row r="40" spans="1:29" s="1" customFormat="1" x14ac:dyDescent="0.2">
      <c r="A40" s="57" t="str">
        <f>IF('Uitdraai administratie 2019'!A40="","",'Uitdraai administratie 2019'!A40)</f>
        <v/>
      </c>
      <c r="B40" s="112" t="str">
        <f>IF('Uitdraai administratie 2019'!B40="","",'Uitdraai administratie 2019'!B40)</f>
        <v/>
      </c>
      <c r="C40" s="62">
        <f>IFERROR(VLOOKUP($B40,'Uitdraai administratie 2020'!$B$3:$H$50,2,FALSE),0)</f>
        <v>0</v>
      </c>
      <c r="D40" s="63">
        <f>IFERROR(VLOOKUP($B40,'Uitdraai administratie 2020'!$B$3:$H$50,3,FALSE),0)</f>
        <v>0</v>
      </c>
      <c r="E40" s="63">
        <f>IFERROR(VLOOKUP($B40,'Uitdraai administratie 2020'!$B$3:$H$50,4,FALSE),0)</f>
        <v>0</v>
      </c>
      <c r="F40" s="63">
        <f>IFERROR(VLOOKUP($B40,'Uitdraai administratie 2020'!$B$3:$H$50,5,FALSE),0)</f>
        <v>0</v>
      </c>
      <c r="G40" s="63">
        <f>IFERROR(VLOOKUP($B40,'Uitdraai administratie 2020'!$B$3:$H$50,6,FALSE),0)</f>
        <v>0</v>
      </c>
      <c r="H40" s="64">
        <f>IFERROR(VLOOKUP($B40,'Uitdraai administratie 2020'!$B$3:$H$50,7,FALSE),0)</f>
        <v>0</v>
      </c>
      <c r="I40" s="40"/>
      <c r="J40" s="40"/>
      <c r="K40" s="40"/>
      <c r="L40" s="40"/>
      <c r="M40" s="40"/>
      <c r="N40" s="41"/>
      <c r="O40" s="6">
        <f t="shared" si="4"/>
        <v>0</v>
      </c>
      <c r="P40" s="74"/>
      <c r="Q40" s="16" t="str">
        <f>IFERROR(VLOOKUP(B40,'Uitdraai administratie 2019'!B:Q,16,FALSE),"")</f>
        <v/>
      </c>
      <c r="R40" s="74"/>
      <c r="S40" s="81" t="str">
        <f>IF($Q40&lt;Overzicht.!$C$4,"NVT",IFERROR(MAX(IF(($Q40*Overzicht.!$C$2)&gt;Overzicht.!$C$4,($Q40-E40)*Overzicht.!$C$2,0),0),""))</f>
        <v/>
      </c>
      <c r="T40" s="80" t="str">
        <f>IF($Q40&lt;Overzicht.!$C$4,"NVT",IFERROR(MAX(IF(($Q40*Overzicht.!$C$2)&gt;Overzicht.!$C$4,($Q40-F40)*Overzicht.!$C$2,0),0),""))</f>
        <v/>
      </c>
      <c r="U40" s="80" t="str">
        <f>IF($Q40&lt;Overzicht.!$C$4,"NVT",IFERROR(MAX(IF(($Q40*Overzicht.!$C$2)&gt;Overzicht.!$C$4,($Q40-G40)*Overzicht.!$C$2,0),0),""))</f>
        <v/>
      </c>
      <c r="V40" s="6" t="str">
        <f>IF($Q40&lt;Overzicht.!$C$4,"NVT",IFERROR(MAX(IF(($Q40*Overzicht.!$C$2)&gt;Overzicht.!$C$4,($Q40-H40)*Overzicht.!$C$2,0),0),""))</f>
        <v/>
      </c>
      <c r="W40" s="74"/>
      <c r="X40" s="108">
        <v>0</v>
      </c>
      <c r="Y40" s="74"/>
      <c r="Z40" s="81" t="str">
        <f t="shared" si="0"/>
        <v/>
      </c>
      <c r="AA40" s="80" t="str">
        <f t="shared" si="1"/>
        <v/>
      </c>
      <c r="AB40" s="80" t="str">
        <f t="shared" si="2"/>
        <v/>
      </c>
      <c r="AC40" s="6" t="str">
        <f t="shared" si="3"/>
        <v/>
      </c>
    </row>
    <row r="41" spans="1:29" s="1" customFormat="1" x14ac:dyDescent="0.2">
      <c r="A41" s="57" t="str">
        <f>IF('Uitdraai administratie 2019'!A41="","",'Uitdraai administratie 2019'!A41)</f>
        <v/>
      </c>
      <c r="B41" s="112" t="str">
        <f>IF('Uitdraai administratie 2019'!B41="","",'Uitdraai administratie 2019'!B41)</f>
        <v/>
      </c>
      <c r="C41" s="62">
        <f>IFERROR(VLOOKUP($B41,'Uitdraai administratie 2020'!$B$3:$H$50,2,FALSE),0)</f>
        <v>0</v>
      </c>
      <c r="D41" s="63">
        <f>IFERROR(VLOOKUP($B41,'Uitdraai administratie 2020'!$B$3:$H$50,3,FALSE),0)</f>
        <v>0</v>
      </c>
      <c r="E41" s="63">
        <f>IFERROR(VLOOKUP($B41,'Uitdraai administratie 2020'!$B$3:$H$50,4,FALSE),0)</f>
        <v>0</v>
      </c>
      <c r="F41" s="63">
        <f>IFERROR(VLOOKUP($B41,'Uitdraai administratie 2020'!$B$3:$H$50,5,FALSE),0)</f>
        <v>0</v>
      </c>
      <c r="G41" s="63">
        <f>IFERROR(VLOOKUP($B41,'Uitdraai administratie 2020'!$B$3:$H$50,6,FALSE),0)</f>
        <v>0</v>
      </c>
      <c r="H41" s="64">
        <f>IFERROR(VLOOKUP($B41,'Uitdraai administratie 2020'!$B$3:$H$50,7,FALSE),0)</f>
        <v>0</v>
      </c>
      <c r="I41" s="40"/>
      <c r="J41" s="40"/>
      <c r="K41" s="40"/>
      <c r="L41" s="40"/>
      <c r="M41" s="40"/>
      <c r="N41" s="41"/>
      <c r="O41" s="6">
        <f t="shared" si="4"/>
        <v>0</v>
      </c>
      <c r="P41" s="74"/>
      <c r="Q41" s="16" t="str">
        <f>IFERROR(VLOOKUP(B41,'Uitdraai administratie 2019'!B:Q,16,FALSE),"")</f>
        <v/>
      </c>
      <c r="R41" s="74"/>
      <c r="S41" s="81" t="str">
        <f>IF($Q41&lt;Overzicht.!$C$4,"NVT",IFERROR(MAX(IF(($Q41*Overzicht.!$C$2)&gt;Overzicht.!$C$4,($Q41-E41)*Overzicht.!$C$2,0),0),""))</f>
        <v/>
      </c>
      <c r="T41" s="80" t="str">
        <f>IF($Q41&lt;Overzicht.!$C$4,"NVT",IFERROR(MAX(IF(($Q41*Overzicht.!$C$2)&gt;Overzicht.!$C$4,($Q41-F41)*Overzicht.!$C$2,0),0),""))</f>
        <v/>
      </c>
      <c r="U41" s="80" t="str">
        <f>IF($Q41&lt;Overzicht.!$C$4,"NVT",IFERROR(MAX(IF(($Q41*Overzicht.!$C$2)&gt;Overzicht.!$C$4,($Q41-G41)*Overzicht.!$C$2,0),0),""))</f>
        <v/>
      </c>
      <c r="V41" s="6" t="str">
        <f>IF($Q41&lt;Overzicht.!$C$4,"NVT",IFERROR(MAX(IF(($Q41*Overzicht.!$C$2)&gt;Overzicht.!$C$4,($Q41-H41)*Overzicht.!$C$2,0),0),""))</f>
        <v/>
      </c>
      <c r="W41" s="74"/>
      <c r="X41" s="108">
        <v>0</v>
      </c>
      <c r="Y41" s="74"/>
      <c r="Z41" s="81" t="str">
        <f t="shared" si="0"/>
        <v/>
      </c>
      <c r="AA41" s="80" t="str">
        <f t="shared" si="1"/>
        <v/>
      </c>
      <c r="AB41" s="80" t="str">
        <f t="shared" si="2"/>
        <v/>
      </c>
      <c r="AC41" s="6" t="str">
        <f t="shared" si="3"/>
        <v/>
      </c>
    </row>
    <row r="42" spans="1:29" s="1" customFormat="1" x14ac:dyDescent="0.2">
      <c r="A42" s="57" t="str">
        <f>IF('Uitdraai administratie 2019'!A42="","",'Uitdraai administratie 2019'!A42)</f>
        <v/>
      </c>
      <c r="B42" s="112" t="str">
        <f>IF('Uitdraai administratie 2019'!B42="","",'Uitdraai administratie 2019'!B42)</f>
        <v/>
      </c>
      <c r="C42" s="62">
        <f>IFERROR(VLOOKUP($B42,'Uitdraai administratie 2020'!$B$3:$H$50,2,FALSE),0)</f>
        <v>0</v>
      </c>
      <c r="D42" s="63">
        <f>IFERROR(VLOOKUP($B42,'Uitdraai administratie 2020'!$B$3:$H$50,3,FALSE),0)</f>
        <v>0</v>
      </c>
      <c r="E42" s="63">
        <f>IFERROR(VLOOKUP($B42,'Uitdraai administratie 2020'!$B$3:$H$50,4,FALSE),0)</f>
        <v>0</v>
      </c>
      <c r="F42" s="63">
        <f>IFERROR(VLOOKUP($B42,'Uitdraai administratie 2020'!$B$3:$H$50,5,FALSE),0)</f>
        <v>0</v>
      </c>
      <c r="G42" s="63">
        <f>IFERROR(VLOOKUP($B42,'Uitdraai administratie 2020'!$B$3:$H$50,6,FALSE),0)</f>
        <v>0</v>
      </c>
      <c r="H42" s="64">
        <f>IFERROR(VLOOKUP($B42,'Uitdraai administratie 2020'!$B$3:$H$50,7,FALSE),0)</f>
        <v>0</v>
      </c>
      <c r="I42" s="40"/>
      <c r="J42" s="40"/>
      <c r="K42" s="40"/>
      <c r="L42" s="40"/>
      <c r="M42" s="40"/>
      <c r="N42" s="41"/>
      <c r="O42" s="6">
        <f t="shared" si="4"/>
        <v>0</v>
      </c>
      <c r="P42" s="74"/>
      <c r="Q42" s="16" t="str">
        <f>IFERROR(VLOOKUP(B42,'Uitdraai administratie 2019'!B:Q,16,FALSE),"")</f>
        <v/>
      </c>
      <c r="R42" s="74"/>
      <c r="S42" s="81" t="str">
        <f>IF($Q42&lt;Overzicht.!$C$4,"NVT",IFERROR(MAX(IF(($Q42*Overzicht.!$C$2)&gt;Overzicht.!$C$4,($Q42-E42)*Overzicht.!$C$2,0),0),""))</f>
        <v/>
      </c>
      <c r="T42" s="80" t="str">
        <f>IF($Q42&lt;Overzicht.!$C$4,"NVT",IFERROR(MAX(IF(($Q42*Overzicht.!$C$2)&gt;Overzicht.!$C$4,($Q42-F42)*Overzicht.!$C$2,0),0),""))</f>
        <v/>
      </c>
      <c r="U42" s="80" t="str">
        <f>IF($Q42&lt;Overzicht.!$C$4,"NVT",IFERROR(MAX(IF(($Q42*Overzicht.!$C$2)&gt;Overzicht.!$C$4,($Q42-G42)*Overzicht.!$C$2,0),0),""))</f>
        <v/>
      </c>
      <c r="V42" s="6" t="str">
        <f>IF($Q42&lt;Overzicht.!$C$4,"NVT",IFERROR(MAX(IF(($Q42*Overzicht.!$C$2)&gt;Overzicht.!$C$4,($Q42-H42)*Overzicht.!$C$2,0),0),""))</f>
        <v/>
      </c>
      <c r="W42" s="74"/>
      <c r="X42" s="108">
        <v>0</v>
      </c>
      <c r="Y42" s="74"/>
      <c r="Z42" s="81" t="str">
        <f t="shared" si="0"/>
        <v/>
      </c>
      <c r="AA42" s="80" t="str">
        <f t="shared" si="1"/>
        <v/>
      </c>
      <c r="AB42" s="80" t="str">
        <f t="shared" si="2"/>
        <v/>
      </c>
      <c r="AC42" s="6" t="str">
        <f t="shared" si="3"/>
        <v/>
      </c>
    </row>
    <row r="43" spans="1:29" s="1" customFormat="1" x14ac:dyDescent="0.2">
      <c r="A43" s="57" t="str">
        <f>IF('Uitdraai administratie 2019'!A43="","",'Uitdraai administratie 2019'!A43)</f>
        <v/>
      </c>
      <c r="B43" s="112" t="str">
        <f>IF('Uitdraai administratie 2019'!B43="","",'Uitdraai administratie 2019'!B43)</f>
        <v/>
      </c>
      <c r="C43" s="62">
        <f>IFERROR(VLOOKUP($B43,'Uitdraai administratie 2020'!$B$3:$H$50,2,FALSE),0)</f>
        <v>0</v>
      </c>
      <c r="D43" s="63">
        <f>IFERROR(VLOOKUP($B43,'Uitdraai administratie 2020'!$B$3:$H$50,3,FALSE),0)</f>
        <v>0</v>
      </c>
      <c r="E43" s="63">
        <f>IFERROR(VLOOKUP($B43,'Uitdraai administratie 2020'!$B$3:$H$50,4,FALSE),0)</f>
        <v>0</v>
      </c>
      <c r="F43" s="63">
        <f>IFERROR(VLOOKUP($B43,'Uitdraai administratie 2020'!$B$3:$H$50,5,FALSE),0)</f>
        <v>0</v>
      </c>
      <c r="G43" s="63">
        <f>IFERROR(VLOOKUP($B43,'Uitdraai administratie 2020'!$B$3:$H$50,6,FALSE),0)</f>
        <v>0</v>
      </c>
      <c r="H43" s="64">
        <f>IFERROR(VLOOKUP($B43,'Uitdraai administratie 2020'!$B$3:$H$50,7,FALSE),0)</f>
        <v>0</v>
      </c>
      <c r="I43" s="40"/>
      <c r="J43" s="40"/>
      <c r="K43" s="40"/>
      <c r="L43" s="40"/>
      <c r="M43" s="40"/>
      <c r="N43" s="41"/>
      <c r="O43" s="6">
        <f t="shared" si="4"/>
        <v>0</v>
      </c>
      <c r="P43" s="74"/>
      <c r="Q43" s="16" t="str">
        <f>IFERROR(VLOOKUP(B43,'Uitdraai administratie 2019'!B:Q,16,FALSE),"")</f>
        <v/>
      </c>
      <c r="R43" s="74"/>
      <c r="S43" s="81" t="str">
        <f>IF($Q43&lt;Overzicht.!$C$4,"NVT",IFERROR(MAX(IF(($Q43*Overzicht.!$C$2)&gt;Overzicht.!$C$4,($Q43-E43)*Overzicht.!$C$2,0),0),""))</f>
        <v/>
      </c>
      <c r="T43" s="80" t="str">
        <f>IF($Q43&lt;Overzicht.!$C$4,"NVT",IFERROR(MAX(IF(($Q43*Overzicht.!$C$2)&gt;Overzicht.!$C$4,($Q43-F43)*Overzicht.!$C$2,0),0),""))</f>
        <v/>
      </c>
      <c r="U43" s="80" t="str">
        <f>IF($Q43&lt;Overzicht.!$C$4,"NVT",IFERROR(MAX(IF(($Q43*Overzicht.!$C$2)&gt;Overzicht.!$C$4,($Q43-G43)*Overzicht.!$C$2,0),0),""))</f>
        <v/>
      </c>
      <c r="V43" s="6" t="str">
        <f>IF($Q43&lt;Overzicht.!$C$4,"NVT",IFERROR(MAX(IF(($Q43*Overzicht.!$C$2)&gt;Overzicht.!$C$4,($Q43-H43)*Overzicht.!$C$2,0),0),""))</f>
        <v/>
      </c>
      <c r="W43" s="74"/>
      <c r="X43" s="108">
        <v>0</v>
      </c>
      <c r="Y43" s="74"/>
      <c r="Z43" s="81" t="str">
        <f t="shared" si="0"/>
        <v/>
      </c>
      <c r="AA43" s="80" t="str">
        <f t="shared" si="1"/>
        <v/>
      </c>
      <c r="AB43" s="80" t="str">
        <f t="shared" si="2"/>
        <v/>
      </c>
      <c r="AC43" s="6" t="str">
        <f t="shared" si="3"/>
        <v/>
      </c>
    </row>
    <row r="44" spans="1:29" s="1" customFormat="1" x14ac:dyDescent="0.2">
      <c r="A44" s="57" t="str">
        <f>IF('Uitdraai administratie 2019'!A44="","",'Uitdraai administratie 2019'!A44)</f>
        <v/>
      </c>
      <c r="B44" s="112" t="str">
        <f>IF('Uitdraai administratie 2019'!B44="","",'Uitdraai administratie 2019'!B44)</f>
        <v/>
      </c>
      <c r="C44" s="62">
        <f>IFERROR(VLOOKUP($B44,'Uitdraai administratie 2020'!$B$3:$H$50,2,FALSE),0)</f>
        <v>0</v>
      </c>
      <c r="D44" s="63">
        <f>IFERROR(VLOOKUP($B44,'Uitdraai administratie 2020'!$B$3:$H$50,3,FALSE),0)</f>
        <v>0</v>
      </c>
      <c r="E44" s="63">
        <f>IFERROR(VLOOKUP($B44,'Uitdraai administratie 2020'!$B$3:$H$50,4,FALSE),0)</f>
        <v>0</v>
      </c>
      <c r="F44" s="63">
        <f>IFERROR(VLOOKUP($B44,'Uitdraai administratie 2020'!$B$3:$H$50,5,FALSE),0)</f>
        <v>0</v>
      </c>
      <c r="G44" s="63">
        <f>IFERROR(VLOOKUP($B44,'Uitdraai administratie 2020'!$B$3:$H$50,6,FALSE),0)</f>
        <v>0</v>
      </c>
      <c r="H44" s="64">
        <f>IFERROR(VLOOKUP($B44,'Uitdraai administratie 2020'!$B$3:$H$50,7,FALSE),0)</f>
        <v>0</v>
      </c>
      <c r="I44" s="40"/>
      <c r="J44" s="40"/>
      <c r="K44" s="40"/>
      <c r="L44" s="40"/>
      <c r="M44" s="40"/>
      <c r="N44" s="41"/>
      <c r="O44" s="6">
        <f t="shared" si="4"/>
        <v>0</v>
      </c>
      <c r="P44" s="74"/>
      <c r="Q44" s="16" t="str">
        <f>IFERROR(VLOOKUP(B44,'Uitdraai administratie 2019'!B:Q,16,FALSE),"")</f>
        <v/>
      </c>
      <c r="R44" s="74"/>
      <c r="S44" s="81" t="str">
        <f>IF($Q44&lt;Overzicht.!$C$4,"NVT",IFERROR(MAX(IF(($Q44*Overzicht.!$C$2)&gt;Overzicht.!$C$4,($Q44-E44)*Overzicht.!$C$2,0),0),""))</f>
        <v/>
      </c>
      <c r="T44" s="80" t="str">
        <f>IF($Q44&lt;Overzicht.!$C$4,"NVT",IFERROR(MAX(IF(($Q44*Overzicht.!$C$2)&gt;Overzicht.!$C$4,($Q44-F44)*Overzicht.!$C$2,0),0),""))</f>
        <v/>
      </c>
      <c r="U44" s="80" t="str">
        <f>IF($Q44&lt;Overzicht.!$C$4,"NVT",IFERROR(MAX(IF(($Q44*Overzicht.!$C$2)&gt;Overzicht.!$C$4,($Q44-G44)*Overzicht.!$C$2,0),0),""))</f>
        <v/>
      </c>
      <c r="V44" s="6" t="str">
        <f>IF($Q44&lt;Overzicht.!$C$4,"NVT",IFERROR(MAX(IF(($Q44*Overzicht.!$C$2)&gt;Overzicht.!$C$4,($Q44-H44)*Overzicht.!$C$2,0),0),""))</f>
        <v/>
      </c>
      <c r="W44" s="74"/>
      <c r="X44" s="108">
        <v>0</v>
      </c>
      <c r="Y44" s="74"/>
      <c r="Z44" s="81" t="str">
        <f t="shared" si="0"/>
        <v/>
      </c>
      <c r="AA44" s="80" t="str">
        <f t="shared" si="1"/>
        <v/>
      </c>
      <c r="AB44" s="80" t="str">
        <f t="shared" si="2"/>
        <v/>
      </c>
      <c r="AC44" s="6" t="str">
        <f t="shared" si="3"/>
        <v/>
      </c>
    </row>
    <row r="45" spans="1:29" s="1" customFormat="1" x14ac:dyDescent="0.2">
      <c r="A45" s="57" t="str">
        <f>IF('Uitdraai administratie 2019'!A45="","",'Uitdraai administratie 2019'!A45)</f>
        <v/>
      </c>
      <c r="B45" s="112" t="str">
        <f>IF('Uitdraai administratie 2019'!B45="","",'Uitdraai administratie 2019'!B45)</f>
        <v/>
      </c>
      <c r="C45" s="62">
        <f>IFERROR(VLOOKUP($B45,'Uitdraai administratie 2020'!$B$3:$H$50,2,FALSE),0)</f>
        <v>0</v>
      </c>
      <c r="D45" s="63">
        <f>IFERROR(VLOOKUP($B45,'Uitdraai administratie 2020'!$B$3:$H$50,3,FALSE),0)</f>
        <v>0</v>
      </c>
      <c r="E45" s="63">
        <f>IFERROR(VLOOKUP($B45,'Uitdraai administratie 2020'!$B$3:$H$50,4,FALSE),0)</f>
        <v>0</v>
      </c>
      <c r="F45" s="63">
        <f>IFERROR(VLOOKUP($B45,'Uitdraai administratie 2020'!$B$3:$H$50,5,FALSE),0)</f>
        <v>0</v>
      </c>
      <c r="G45" s="63">
        <f>IFERROR(VLOOKUP($B45,'Uitdraai administratie 2020'!$B$3:$H$50,6,FALSE),0)</f>
        <v>0</v>
      </c>
      <c r="H45" s="64">
        <f>IFERROR(VLOOKUP($B45,'Uitdraai administratie 2020'!$B$3:$H$50,7,FALSE),0)</f>
        <v>0</v>
      </c>
      <c r="I45" s="40"/>
      <c r="J45" s="40"/>
      <c r="K45" s="40"/>
      <c r="L45" s="40"/>
      <c r="M45" s="40"/>
      <c r="N45" s="41"/>
      <c r="O45" s="6">
        <f t="shared" si="4"/>
        <v>0</v>
      </c>
      <c r="P45" s="74"/>
      <c r="Q45" s="16" t="str">
        <f>IFERROR(VLOOKUP(B45,'Uitdraai administratie 2019'!B:Q,16,FALSE),"")</f>
        <v/>
      </c>
      <c r="R45" s="74"/>
      <c r="S45" s="81" t="str">
        <f>IF($Q45&lt;Overzicht.!$C$4,"NVT",IFERROR(MAX(IF(($Q45*Overzicht.!$C$2)&gt;Overzicht.!$C$4,($Q45-E45)*Overzicht.!$C$2,0),0),""))</f>
        <v/>
      </c>
      <c r="T45" s="80" t="str">
        <f>IF($Q45&lt;Overzicht.!$C$4,"NVT",IFERROR(MAX(IF(($Q45*Overzicht.!$C$2)&gt;Overzicht.!$C$4,($Q45-F45)*Overzicht.!$C$2,0),0),""))</f>
        <v/>
      </c>
      <c r="U45" s="80" t="str">
        <f>IF($Q45&lt;Overzicht.!$C$4,"NVT",IFERROR(MAX(IF(($Q45*Overzicht.!$C$2)&gt;Overzicht.!$C$4,($Q45-G45)*Overzicht.!$C$2,0),0),""))</f>
        <v/>
      </c>
      <c r="V45" s="6" t="str">
        <f>IF($Q45&lt;Overzicht.!$C$4,"NVT",IFERROR(MAX(IF(($Q45*Overzicht.!$C$2)&gt;Overzicht.!$C$4,($Q45-H45)*Overzicht.!$C$2,0),0),""))</f>
        <v/>
      </c>
      <c r="W45" s="74"/>
      <c r="X45" s="108">
        <v>0</v>
      </c>
      <c r="Y45" s="74"/>
      <c r="Z45" s="81" t="str">
        <f t="shared" si="0"/>
        <v/>
      </c>
      <c r="AA45" s="80" t="str">
        <f t="shared" si="1"/>
        <v/>
      </c>
      <c r="AB45" s="80" t="str">
        <f t="shared" si="2"/>
        <v/>
      </c>
      <c r="AC45" s="6" t="str">
        <f t="shared" si="3"/>
        <v/>
      </c>
    </row>
    <row r="46" spans="1:29" s="1" customFormat="1" x14ac:dyDescent="0.2">
      <c r="A46" s="57" t="str">
        <f>IF('Uitdraai administratie 2019'!A46="","",'Uitdraai administratie 2019'!A46)</f>
        <v/>
      </c>
      <c r="B46" s="112" t="str">
        <f>IF('Uitdraai administratie 2019'!B46="","",'Uitdraai administratie 2019'!B46)</f>
        <v/>
      </c>
      <c r="C46" s="62">
        <f>IFERROR(VLOOKUP($B46,'Uitdraai administratie 2020'!$B$3:$H$50,2,FALSE),0)</f>
        <v>0</v>
      </c>
      <c r="D46" s="63">
        <f>IFERROR(VLOOKUP($B46,'Uitdraai administratie 2020'!$B$3:$H$50,3,FALSE),0)</f>
        <v>0</v>
      </c>
      <c r="E46" s="63">
        <f>IFERROR(VLOOKUP($B46,'Uitdraai administratie 2020'!$B$3:$H$50,4,FALSE),0)</f>
        <v>0</v>
      </c>
      <c r="F46" s="63">
        <f>IFERROR(VLOOKUP($B46,'Uitdraai administratie 2020'!$B$3:$H$50,5,FALSE),0)</f>
        <v>0</v>
      </c>
      <c r="G46" s="63">
        <f>IFERROR(VLOOKUP($B46,'Uitdraai administratie 2020'!$B$3:$H$50,6,FALSE),0)</f>
        <v>0</v>
      </c>
      <c r="H46" s="64">
        <f>IFERROR(VLOOKUP($B46,'Uitdraai administratie 2020'!$B$3:$H$50,7,FALSE),0)</f>
        <v>0</v>
      </c>
      <c r="I46" s="40"/>
      <c r="J46" s="40"/>
      <c r="K46" s="40"/>
      <c r="L46" s="40"/>
      <c r="M46" s="40"/>
      <c r="N46" s="41"/>
      <c r="O46" s="6">
        <f t="shared" si="4"/>
        <v>0</v>
      </c>
      <c r="P46" s="74"/>
      <c r="Q46" s="16" t="str">
        <f>IFERROR(VLOOKUP(B46,'Uitdraai administratie 2019'!B:Q,16,FALSE),"")</f>
        <v/>
      </c>
      <c r="R46" s="74"/>
      <c r="S46" s="81" t="str">
        <f>IF($Q46&lt;Overzicht.!$C$4,"NVT",IFERROR(MAX(IF(($Q46*Overzicht.!$C$2)&gt;Overzicht.!$C$4,($Q46-E46)*Overzicht.!$C$2,0),0),""))</f>
        <v/>
      </c>
      <c r="T46" s="80" t="str">
        <f>IF($Q46&lt;Overzicht.!$C$4,"NVT",IFERROR(MAX(IF(($Q46*Overzicht.!$C$2)&gt;Overzicht.!$C$4,($Q46-F46)*Overzicht.!$C$2,0),0),""))</f>
        <v/>
      </c>
      <c r="U46" s="80" t="str">
        <f>IF($Q46&lt;Overzicht.!$C$4,"NVT",IFERROR(MAX(IF(($Q46*Overzicht.!$C$2)&gt;Overzicht.!$C$4,($Q46-G46)*Overzicht.!$C$2,0),0),""))</f>
        <v/>
      </c>
      <c r="V46" s="6" t="str">
        <f>IF($Q46&lt;Overzicht.!$C$4,"NVT",IFERROR(MAX(IF(($Q46*Overzicht.!$C$2)&gt;Overzicht.!$C$4,($Q46-H46)*Overzicht.!$C$2,0),0),""))</f>
        <v/>
      </c>
      <c r="W46" s="74"/>
      <c r="X46" s="108">
        <v>0</v>
      </c>
      <c r="Y46" s="74"/>
      <c r="Z46" s="81" t="str">
        <f t="shared" si="0"/>
        <v/>
      </c>
      <c r="AA46" s="80" t="str">
        <f t="shared" si="1"/>
        <v/>
      </c>
      <c r="AB46" s="80" t="str">
        <f t="shared" si="2"/>
        <v/>
      </c>
      <c r="AC46" s="6" t="str">
        <f t="shared" si="3"/>
        <v/>
      </c>
    </row>
    <row r="47" spans="1:29" s="1" customFormat="1" x14ac:dyDescent="0.2">
      <c r="A47" s="57" t="str">
        <f>IF('Uitdraai administratie 2019'!A47="","",'Uitdraai administratie 2019'!A47)</f>
        <v/>
      </c>
      <c r="B47" s="112" t="str">
        <f>IF('Uitdraai administratie 2019'!B47="","",'Uitdraai administratie 2019'!B47)</f>
        <v/>
      </c>
      <c r="C47" s="62">
        <f>IFERROR(VLOOKUP($B47,'Uitdraai administratie 2020'!$B$3:$H$50,2,FALSE),0)</f>
        <v>0</v>
      </c>
      <c r="D47" s="63">
        <f>IFERROR(VLOOKUP($B47,'Uitdraai administratie 2020'!$B$3:$H$50,3,FALSE),0)</f>
        <v>0</v>
      </c>
      <c r="E47" s="63">
        <f>IFERROR(VLOOKUP($B47,'Uitdraai administratie 2020'!$B$3:$H$50,4,FALSE),0)</f>
        <v>0</v>
      </c>
      <c r="F47" s="63">
        <f>IFERROR(VLOOKUP($B47,'Uitdraai administratie 2020'!$B$3:$H$50,5,FALSE),0)</f>
        <v>0</v>
      </c>
      <c r="G47" s="63">
        <f>IFERROR(VLOOKUP($B47,'Uitdraai administratie 2020'!$B$3:$H$50,6,FALSE),0)</f>
        <v>0</v>
      </c>
      <c r="H47" s="64">
        <f>IFERROR(VLOOKUP($B47,'Uitdraai administratie 2020'!$B$3:$H$50,7,FALSE),0)</f>
        <v>0</v>
      </c>
      <c r="I47" s="40"/>
      <c r="J47" s="40"/>
      <c r="K47" s="40"/>
      <c r="L47" s="40"/>
      <c r="M47" s="40"/>
      <c r="N47" s="41"/>
      <c r="O47" s="6">
        <f t="shared" si="4"/>
        <v>0</v>
      </c>
      <c r="P47" s="74"/>
      <c r="Q47" s="16" t="str">
        <f>IFERROR(VLOOKUP(B47,'Uitdraai administratie 2019'!B:Q,16,FALSE),"")</f>
        <v/>
      </c>
      <c r="R47" s="74"/>
      <c r="S47" s="81" t="str">
        <f>IF($Q47&lt;Overzicht.!$C$4,"NVT",IFERROR(MAX(IF(($Q47*Overzicht.!$C$2)&gt;Overzicht.!$C$4,($Q47-E47)*Overzicht.!$C$2,0),0),""))</f>
        <v/>
      </c>
      <c r="T47" s="80" t="str">
        <f>IF($Q47&lt;Overzicht.!$C$4,"NVT",IFERROR(MAX(IF(($Q47*Overzicht.!$C$2)&gt;Overzicht.!$C$4,($Q47-F47)*Overzicht.!$C$2,0),0),""))</f>
        <v/>
      </c>
      <c r="U47" s="80" t="str">
        <f>IF($Q47&lt;Overzicht.!$C$4,"NVT",IFERROR(MAX(IF(($Q47*Overzicht.!$C$2)&gt;Overzicht.!$C$4,($Q47-G47)*Overzicht.!$C$2,0),0),""))</f>
        <v/>
      </c>
      <c r="V47" s="6" t="str">
        <f>IF($Q47&lt;Overzicht.!$C$4,"NVT",IFERROR(MAX(IF(($Q47*Overzicht.!$C$2)&gt;Overzicht.!$C$4,($Q47-H47)*Overzicht.!$C$2,0),0),""))</f>
        <v/>
      </c>
      <c r="W47" s="74"/>
      <c r="X47" s="108">
        <v>0</v>
      </c>
      <c r="Y47" s="74"/>
      <c r="Z47" s="81" t="str">
        <f t="shared" si="0"/>
        <v/>
      </c>
      <c r="AA47" s="80" t="str">
        <f t="shared" si="1"/>
        <v/>
      </c>
      <c r="AB47" s="80" t="str">
        <f t="shared" si="2"/>
        <v/>
      </c>
      <c r="AC47" s="6" t="str">
        <f t="shared" si="3"/>
        <v/>
      </c>
    </row>
    <row r="48" spans="1:29" s="1" customFormat="1" x14ac:dyDescent="0.2">
      <c r="A48" s="57" t="str">
        <f>IF('Uitdraai administratie 2019'!A48="","",'Uitdraai administratie 2019'!A48)</f>
        <v/>
      </c>
      <c r="B48" s="112" t="str">
        <f>IF('Uitdraai administratie 2019'!B48="","",'Uitdraai administratie 2019'!B48)</f>
        <v/>
      </c>
      <c r="C48" s="62">
        <f>IFERROR(VLOOKUP($B48,'Uitdraai administratie 2020'!$B$3:$H$50,2,FALSE),0)</f>
        <v>0</v>
      </c>
      <c r="D48" s="63">
        <f>IFERROR(VLOOKUP($B48,'Uitdraai administratie 2020'!$B$3:$H$50,3,FALSE),0)</f>
        <v>0</v>
      </c>
      <c r="E48" s="63">
        <f>IFERROR(VLOOKUP($B48,'Uitdraai administratie 2020'!$B$3:$H$50,4,FALSE),0)</f>
        <v>0</v>
      </c>
      <c r="F48" s="63">
        <f>IFERROR(VLOOKUP($B48,'Uitdraai administratie 2020'!$B$3:$H$50,5,FALSE),0)</f>
        <v>0</v>
      </c>
      <c r="G48" s="63">
        <f>IFERROR(VLOOKUP($B48,'Uitdraai administratie 2020'!$B$3:$H$50,6,FALSE),0)</f>
        <v>0</v>
      </c>
      <c r="H48" s="64">
        <f>IFERROR(VLOOKUP($B48,'Uitdraai administratie 2020'!$B$3:$H$50,7,FALSE),0)</f>
        <v>0</v>
      </c>
      <c r="I48" s="40"/>
      <c r="J48" s="40"/>
      <c r="K48" s="40"/>
      <c r="L48" s="40"/>
      <c r="M48" s="40"/>
      <c r="N48" s="41"/>
      <c r="O48" s="6">
        <f t="shared" si="4"/>
        <v>0</v>
      </c>
      <c r="P48" s="74"/>
      <c r="Q48" s="16" t="str">
        <f>IFERROR(VLOOKUP(B48,'Uitdraai administratie 2019'!B:Q,16,FALSE),"")</f>
        <v/>
      </c>
      <c r="R48" s="74"/>
      <c r="S48" s="81" t="str">
        <f>IF($Q48&lt;Overzicht.!$C$4,"NVT",IFERROR(MAX(IF(($Q48*Overzicht.!$C$2)&gt;Overzicht.!$C$4,($Q48-E48)*Overzicht.!$C$2,0),0),""))</f>
        <v/>
      </c>
      <c r="T48" s="80" t="str">
        <f>IF($Q48&lt;Overzicht.!$C$4,"NVT",IFERROR(MAX(IF(($Q48*Overzicht.!$C$2)&gt;Overzicht.!$C$4,($Q48-F48)*Overzicht.!$C$2,0),0),""))</f>
        <v/>
      </c>
      <c r="U48" s="80" t="str">
        <f>IF($Q48&lt;Overzicht.!$C$4,"NVT",IFERROR(MAX(IF(($Q48*Overzicht.!$C$2)&gt;Overzicht.!$C$4,($Q48-G48)*Overzicht.!$C$2,0),0),""))</f>
        <v/>
      </c>
      <c r="V48" s="6" t="str">
        <f>IF($Q48&lt;Overzicht.!$C$4,"NVT",IFERROR(MAX(IF(($Q48*Overzicht.!$C$2)&gt;Overzicht.!$C$4,($Q48-H48)*Overzicht.!$C$2,0),0),""))</f>
        <v/>
      </c>
      <c r="W48" s="74"/>
      <c r="X48" s="108">
        <v>0</v>
      </c>
      <c r="Y48" s="74"/>
      <c r="Z48" s="81" t="str">
        <f t="shared" si="0"/>
        <v/>
      </c>
      <c r="AA48" s="80" t="str">
        <f t="shared" si="1"/>
        <v/>
      </c>
      <c r="AB48" s="80" t="str">
        <f t="shared" si="2"/>
        <v/>
      </c>
      <c r="AC48" s="6" t="str">
        <f t="shared" si="3"/>
        <v/>
      </c>
    </row>
    <row r="49" spans="1:29" s="1" customFormat="1" x14ac:dyDescent="0.2">
      <c r="A49" s="57" t="str">
        <f>IF('Uitdraai administratie 2019'!A49="","",'Uitdraai administratie 2019'!A49)</f>
        <v/>
      </c>
      <c r="B49" s="112" t="str">
        <f>IF('Uitdraai administratie 2019'!B49="","",'Uitdraai administratie 2019'!B49)</f>
        <v/>
      </c>
      <c r="C49" s="62">
        <f>IFERROR(VLOOKUP($B49,'Uitdraai administratie 2020'!$B$3:$H$50,2,FALSE),0)</f>
        <v>0</v>
      </c>
      <c r="D49" s="63">
        <f>IFERROR(VLOOKUP($B49,'Uitdraai administratie 2020'!$B$3:$H$50,3,FALSE),0)</f>
        <v>0</v>
      </c>
      <c r="E49" s="63">
        <f>IFERROR(VLOOKUP($B49,'Uitdraai administratie 2020'!$B$3:$H$50,4,FALSE),0)</f>
        <v>0</v>
      </c>
      <c r="F49" s="63">
        <f>IFERROR(VLOOKUP($B49,'Uitdraai administratie 2020'!$B$3:$H$50,5,FALSE),0)</f>
        <v>0</v>
      </c>
      <c r="G49" s="63">
        <f>IFERROR(VLOOKUP($B49,'Uitdraai administratie 2020'!$B$3:$H$50,6,FALSE),0)</f>
        <v>0</v>
      </c>
      <c r="H49" s="64">
        <f>IFERROR(VLOOKUP($B49,'Uitdraai administratie 2020'!$B$3:$H$50,7,FALSE),0)</f>
        <v>0</v>
      </c>
      <c r="I49" s="40"/>
      <c r="J49" s="40"/>
      <c r="K49" s="40"/>
      <c r="L49" s="40"/>
      <c r="M49" s="40"/>
      <c r="N49" s="41"/>
      <c r="O49" s="6">
        <f t="shared" si="4"/>
        <v>0</v>
      </c>
      <c r="P49" s="74"/>
      <c r="Q49" s="16" t="str">
        <f>IFERROR(VLOOKUP(B49,'Uitdraai administratie 2019'!B:Q,16,FALSE),"")</f>
        <v/>
      </c>
      <c r="R49" s="74"/>
      <c r="S49" s="81" t="str">
        <f>IF($Q49&lt;Overzicht.!$C$4,"NVT",IFERROR(MAX(IF(($Q49*Overzicht.!$C$2)&gt;Overzicht.!$C$4,($Q49-E49)*Overzicht.!$C$2,0),0),""))</f>
        <v/>
      </c>
      <c r="T49" s="80" t="str">
        <f>IF($Q49&lt;Overzicht.!$C$4,"NVT",IFERROR(MAX(IF(($Q49*Overzicht.!$C$2)&gt;Overzicht.!$C$4,($Q49-F49)*Overzicht.!$C$2,0),0),""))</f>
        <v/>
      </c>
      <c r="U49" s="80" t="str">
        <f>IF($Q49&lt;Overzicht.!$C$4,"NVT",IFERROR(MAX(IF(($Q49*Overzicht.!$C$2)&gt;Overzicht.!$C$4,($Q49-G49)*Overzicht.!$C$2,0),0),""))</f>
        <v/>
      </c>
      <c r="V49" s="6" t="str">
        <f>IF($Q49&lt;Overzicht.!$C$4,"NVT",IFERROR(MAX(IF(($Q49*Overzicht.!$C$2)&gt;Overzicht.!$C$4,($Q49-H49)*Overzicht.!$C$2,0),0),""))</f>
        <v/>
      </c>
      <c r="W49" s="74"/>
      <c r="X49" s="108">
        <v>0</v>
      </c>
      <c r="Y49" s="74"/>
      <c r="Z49" s="81" t="str">
        <f t="shared" si="0"/>
        <v/>
      </c>
      <c r="AA49" s="80" t="str">
        <f t="shared" si="1"/>
        <v/>
      </c>
      <c r="AB49" s="80" t="str">
        <f t="shared" si="2"/>
        <v/>
      </c>
      <c r="AC49" s="6" t="str">
        <f t="shared" si="3"/>
        <v/>
      </c>
    </row>
    <row r="50" spans="1:29" s="1" customFormat="1" x14ac:dyDescent="0.2">
      <c r="A50" s="58" t="str">
        <f>IF('Uitdraai administratie 2019'!A50="","",'Uitdraai administratie 2019'!A50)</f>
        <v/>
      </c>
      <c r="B50" s="113" t="str">
        <f>IF('Uitdraai administratie 2019'!B50="","",'Uitdraai administratie 2019'!B50)</f>
        <v/>
      </c>
      <c r="C50" s="65">
        <f>IFERROR(VLOOKUP($B50,'Uitdraai administratie 2020'!$B$3:$H$50,2,FALSE),0)</f>
        <v>0</v>
      </c>
      <c r="D50" s="66">
        <f>IFERROR(VLOOKUP($B50,'Uitdraai administratie 2020'!$B$3:$H$50,3,FALSE),0)</f>
        <v>0</v>
      </c>
      <c r="E50" s="66">
        <f>IFERROR(VLOOKUP($B50,'Uitdraai administratie 2020'!$B$3:$H$50,4,FALSE),0)</f>
        <v>0</v>
      </c>
      <c r="F50" s="66">
        <f>IFERROR(VLOOKUP($B50,'Uitdraai administratie 2020'!$B$3:$H$50,5,FALSE),0)</f>
        <v>0</v>
      </c>
      <c r="G50" s="66">
        <f>IFERROR(VLOOKUP($B50,'Uitdraai administratie 2020'!$B$3:$H$50,6,FALSE),0)</f>
        <v>0</v>
      </c>
      <c r="H50" s="67">
        <f>IFERROR(VLOOKUP($B50,'Uitdraai administratie 2020'!$B$3:$H$50,7,FALSE),0)</f>
        <v>0</v>
      </c>
      <c r="I50" s="109"/>
      <c r="J50" s="109"/>
      <c r="K50" s="109"/>
      <c r="L50" s="109"/>
      <c r="M50" s="109"/>
      <c r="N50" s="109"/>
      <c r="O50" s="48">
        <f t="shared" si="4"/>
        <v>0</v>
      </c>
      <c r="P50" s="74"/>
      <c r="Q50" s="19" t="str">
        <f>IFERROR(VLOOKUP(B50,'Uitdraai administratie 2019'!B:Q,16,FALSE),"")</f>
        <v/>
      </c>
      <c r="R50" s="74"/>
      <c r="S50" s="82" t="str">
        <f>IF($Q50&lt;Overzicht.!$C$4,"NVT",IFERROR(MAX(IF(($Q50*Overzicht.!$C$2)&gt;Overzicht.!$C$4,($Q50-E50)*Overzicht.!$C$2,0),0),""))</f>
        <v/>
      </c>
      <c r="T50" s="83" t="str">
        <f>IF($Q50&lt;Overzicht.!$C$4,"NVT",IFERROR(MAX(IF(($Q50*Overzicht.!$C$2)&gt;Overzicht.!$C$4,($Q50-F50)*Overzicht.!$C$2,0),0),""))</f>
        <v/>
      </c>
      <c r="U50" s="83" t="str">
        <f>IF($Q50&lt;Overzicht.!$C$4,"NVT",IFERROR(MAX(IF(($Q50*Overzicht.!$C$2)&gt;Overzicht.!$C$4,($Q50-G50)*Overzicht.!$C$2,0),0),""))</f>
        <v/>
      </c>
      <c r="V50" s="48" t="str">
        <f>IF($Q50&lt;Overzicht.!$C$4,"NVT",IFERROR(MAX(IF(($Q50*Overzicht.!$C$2)&gt;Overzicht.!$C$4,($Q50-H50)*Overzicht.!$C$2,0),0),""))</f>
        <v/>
      </c>
      <c r="W50" s="74"/>
      <c r="X50" s="110">
        <v>0</v>
      </c>
      <c r="Y50" s="74"/>
      <c r="Z50" s="82" t="str">
        <f t="shared" si="0"/>
        <v/>
      </c>
      <c r="AA50" s="83" t="str">
        <f t="shared" si="1"/>
        <v/>
      </c>
      <c r="AB50" s="83" t="str">
        <f t="shared" si="2"/>
        <v/>
      </c>
      <c r="AC50" s="48" t="str">
        <f t="shared" si="3"/>
        <v/>
      </c>
    </row>
    <row r="51" spans="1:29" ht="26.25" customHeight="1" x14ac:dyDescent="0.2">
      <c r="S51" s="11"/>
      <c r="T51" s="11"/>
      <c r="U51" s="11"/>
      <c r="V51" s="11"/>
    </row>
  </sheetData>
  <sheetProtection algorithmName="SHA-512" hashValue="WXkfnuEG4B5D/6g23G7nVVEQSxrZHmVCL5j/JWDRgKJk3QoBM5OUdlTWpYpwFTuhULUh6yEH/ci2CdlJw/Ertg==" saltValue="iJtjeIiXtc22t30SlH+Ufg==" spinCount="100000" sheet="1" selectLockedCells="1"/>
  <mergeCells count="3">
    <mergeCell ref="S1:V1"/>
    <mergeCell ref="Z1:AC1"/>
    <mergeCell ref="E1:O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F0BD453D3184698E830D391572923" ma:contentTypeVersion="11" ma:contentTypeDescription="Create a new document." ma:contentTypeScope="" ma:versionID="61bf5adb9aad96e88d64617ebfdeeeee">
  <xsd:schema xmlns:xsd="http://www.w3.org/2001/XMLSchema" xmlns:xs="http://www.w3.org/2001/XMLSchema" xmlns:p="http://schemas.microsoft.com/office/2006/metadata/properties" xmlns:ns3="59054a2d-a097-4bc6-9fce-2bd36f246d96" xmlns:ns4="f5ed4131-ed12-4823-b922-a493c767ef19" targetNamespace="http://schemas.microsoft.com/office/2006/metadata/properties" ma:root="true" ma:fieldsID="285c4441ca2bdaec2e4a4563c1f3edb5" ns3:_="" ns4:_="">
    <xsd:import namespace="59054a2d-a097-4bc6-9fce-2bd36f246d96"/>
    <xsd:import namespace="f5ed4131-ed12-4823-b922-a493c767ef1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054a2d-a097-4bc6-9fce-2bd36f246d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ed4131-ed12-4823-b922-a493c767e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A90EF4C-5492-484A-9B39-0B1EEB3E70F4}">
  <ds:schemaRefs>
    <ds:schemaRef ds:uri="http://schemas.openxmlformats.org/package/2006/metadata/core-properties"/>
    <ds:schemaRef ds:uri="http://purl.org/dc/terms/"/>
    <ds:schemaRef ds:uri="f5ed4131-ed12-4823-b922-a493c767ef19"/>
    <ds:schemaRef ds:uri="http://schemas.microsoft.com/office/2006/documentManagement/types"/>
    <ds:schemaRef ds:uri="59054a2d-a097-4bc6-9fce-2bd36f246d96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8113C7D-1C6A-41AF-AC8A-4ECBE66756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054a2d-a097-4bc6-9fce-2bd36f246d96"/>
    <ds:schemaRef ds:uri="f5ed4131-ed12-4823-b922-a493c767e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EE4F1CF-CB2F-4111-8C67-345B1C87007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Voorblad</vt:lpstr>
      <vt:lpstr>Uitdraai administratie 2019</vt:lpstr>
      <vt:lpstr>Uitdraai administratie 2020</vt:lpstr>
      <vt:lpstr>ontvangsten</vt:lpstr>
      <vt:lpstr>CB IST</vt:lpstr>
      <vt:lpstr>Overzicht.</vt:lpstr>
      <vt:lpstr>Maart-April</vt:lpstr>
      <vt:lpstr>CB SOLL</vt:lpstr>
    </vt:vector>
  </TitlesOfParts>
  <Manager/>
  <Company>ESJ Accounting Belastingen B.V.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Susanne Tiel</dc:creator>
  <cp:keywords/>
  <dc:description/>
  <cp:lastModifiedBy>Ralf van Roosmalen</cp:lastModifiedBy>
  <cp:revision/>
  <dcterms:created xsi:type="dcterms:W3CDTF">2020-04-01T11:13:44Z</dcterms:created>
  <dcterms:modified xsi:type="dcterms:W3CDTF">2020-09-18T07:16:56Z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0x010100FCFF0BD453D3184698E830D391572923</vt:lpwstr>
  </property>
</Properties>
</file>